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ORÇAMENTO\Compatilhada\13 - Equipamento Público\9- ATAS\Ata de Pintura 2026\CONTRATAÇÃO\Orçamento\"/>
    </mc:Choice>
  </mc:AlternateContent>
  <xr:revisionPtr revIDLastSave="0" documentId="13_ncr:1_{88D179B9-F031-4066-AADA-C574A547F884}" xr6:coauthVersionLast="47" xr6:coauthVersionMax="47" xr10:uidLastSave="{00000000-0000-0000-0000-000000000000}"/>
  <bookViews>
    <workbookView xWindow="765" yWindow="780" windowWidth="28035" windowHeight="14775" tabRatio="621" xr2:uid="{00000000-000D-0000-FFFF-FFFF00000000}"/>
  </bookViews>
  <sheets>
    <sheet name="Orçamento" sheetId="1" r:id="rId1"/>
    <sheet name="Curva ABC Final" sheetId="20" state="hidden" r:id="rId2"/>
    <sheet name="Curva ABCInicial" sheetId="19" state="hidden" r:id="rId3"/>
    <sheet name="Resumo" sheetId="22" r:id="rId4"/>
    <sheet name="Cronograma Semanal" sheetId="4" state="hidden" r:id="rId5"/>
  </sheets>
  <externalReferences>
    <externalReference r:id="rId6"/>
    <externalReference r:id="rId7"/>
    <externalReference r:id="rId8"/>
    <externalReference r:id="rId9"/>
  </externalReferences>
  <definedNames>
    <definedName name="__xlfn_IFERROR">NA()</definedName>
    <definedName name="__xlnm_Print_Area_1" localSheetId="1">'Curva ABC Final'!$C$1:$K$542</definedName>
    <definedName name="__xlnm_Print_Area_1" localSheetId="3">Resumo!$A$1:$E$18</definedName>
    <definedName name="__xlnm_Print_Area_1">Orçamento!$A$1:$J$78</definedName>
    <definedName name="__xlnm_Print_Area_2">#REF!</definedName>
    <definedName name="__xlnm_Print_Area_3">#REF!</definedName>
    <definedName name="__xlnm_Print_Area_4">'Cronograma Semanal'!$A$1:$N$56</definedName>
    <definedName name="__xlnm_Print_Titles_1" localSheetId="1">'Curva ABC Final'!$1:$13</definedName>
    <definedName name="__xlnm_Print_Titles_1" localSheetId="3">Resumo!$1:$13</definedName>
    <definedName name="__xlnm_Print_Titles_1">Orçamento!$1:$13</definedName>
    <definedName name="__xlnm_Print_Titles_2">#REF!</definedName>
    <definedName name="__xlnm_Print_Titles_3">#REF!</definedName>
    <definedName name="_xlnm._FilterDatabase" localSheetId="1" hidden="1">'Curva ABC Final'!$C$13:$L$542</definedName>
    <definedName name="_xlnm._FilterDatabase" localSheetId="2" hidden="1">'Curva ABCInicial'!$B$1:$J$498</definedName>
    <definedName name="_xlnm._FilterDatabase" localSheetId="0" hidden="1">Orçamento!$A$13:$EK$84</definedName>
    <definedName name="_xlnm._FilterDatabase" localSheetId="3" hidden="1">Resumo!$A$13:$E$25</definedName>
    <definedName name="abs">#REF!</definedName>
    <definedName name="_xlnm.Print_Area" localSheetId="4">'Cronograma Semanal'!$A$1:$CP$63</definedName>
    <definedName name="_xlnm.Print_Area" localSheetId="1">'Curva ABC Final'!$C$1:$K$542</definedName>
    <definedName name="_xlnm.Print_Area" localSheetId="0">Orçamento!$A$1:$J$84</definedName>
    <definedName name="_xlnm.Print_Area" localSheetId="3">Resumo!$A$1:$E$25</definedName>
    <definedName name="CalculadoCPFin">SUMIF(#REF!,"Calculado",#REF!)</definedName>
    <definedName name="CalculadoCPFisica">SUMIF(#REF!,"Calculado",#REF!)</definedName>
    <definedName name="CalculadoInv">CalculadoRep+CalculadoCPFin+CalculadoCPFisica</definedName>
    <definedName name="CalculadoRep">SUMIF(#REF!,"Calculado",#REF!)</definedName>
    <definedName name="creaPLE">[1]DADOS!$C$20</definedName>
    <definedName name="Eventos">OFFSET([1]DADOS!$A$33,1,0):OFFSET([1]DADOS!$C$39,-1,0)</definedName>
    <definedName name="Excel_BuiltIn__FilterDatabase" localSheetId="1">'Curva ABC Final'!$D$220:$I$234</definedName>
    <definedName name="Excel_BuiltIn__FilterDatabase" localSheetId="0">Orçamento!#REF!</definedName>
    <definedName name="Excel_BuiltIn__FilterDatabase" localSheetId="3">Resumo!#REF!</definedName>
    <definedName name="Excel_BuiltIn_Print_Area" localSheetId="1">'Curva ABC Final'!$C$1:$K$542</definedName>
    <definedName name="Excel_BuiltIn_Print_Area" localSheetId="0">Orçamento!$A$1:$J$81</definedName>
    <definedName name="Excel_BuiltIn_Print_Area" localSheetId="3">Resumo!$A$1:$E$20</definedName>
    <definedName name="hoje">TODAY()</definedName>
    <definedName name="I.CTEF">[2]QCI!$AH$14:$AH$15</definedName>
    <definedName name="I.Lotes">OFFSET([2]QCI!$AH$15,IF([2]DADOS!$J$22="OGU não-PAC",1,0),0):OFFSET([2]QCI!$AH$26,-1,0)</definedName>
    <definedName name="Import.Município">[1]DADOS!$D$10</definedName>
    <definedName name="Import.numEventos">OFFSET([3]PLE!$K$16,1,0):OFFSET([3]PLE!#REF!,-1,0)</definedName>
    <definedName name="Import.PLE">OFFSET([1]PLE!$E$33,1,0):OFFSET([1]PLE!$BB$39,-1,0)</definedName>
    <definedName name="Import.PLQ">OFFSET([3]PLE!$N$16,1,0):OFFSET([3]PLE!#REF!,-1,0)</definedName>
    <definedName name="ItemInvestimento">OFFSET([2]Listas!$B$2,1,0,COUNTA([2]Listas!$B$1:$B$65536)-1)</definedName>
    <definedName name="LForçamento">OFFSET([3]PLE!#REF!,-1,0)</definedName>
    <definedName name="LIorçamento">OFFSET([3]PLE!$A$16:$IV$16,1,0)</definedName>
    <definedName name="mediçao">[1]PLE!$AX$28</definedName>
    <definedName name="numFrentes">COUNTIF([1]Eventograma_e_Quantitativos!$N$15:$BK$15,"&lt;&gt;"&amp;"")</definedName>
    <definedName name="PreçoServiçoPorFrente">OFFSET([3]PLE!$BM$16,1,0):OFFSET([3]PLE!#REF!,-1,0)</definedName>
    <definedName name="respPLE">[1]DADOS!$A$20</definedName>
    <definedName name="SHARED_FORMULA_0_19_0_19_0">#REF!+1</definedName>
    <definedName name="SHARED_FORMULA_6_101_6_101_4">ROUND(#REF!*#REF!,2)</definedName>
    <definedName name="SHARED_FORMULA_6_123_6_123_4">ROUND(#REF!*#REF!,2)</definedName>
    <definedName name="SHARED_FORMULA_6_131_6_131_3">#REF!*#REF!</definedName>
    <definedName name="SHARED_FORMULA_6_15_6_15_4">ROUND(#REF!*#REF!,2)</definedName>
    <definedName name="SHARED_FORMULA_6_155_6_155_3">#REF!*#REF!</definedName>
    <definedName name="SHARED_FORMULA_6_192_6_192_3">#REF!*#REF!</definedName>
    <definedName name="SHARED_FORMULA_6_212_6_212_3">#REF!*#REF!</definedName>
    <definedName name="SHARED_FORMULA_6_221_6_221_3">#REF!*#REF!</definedName>
    <definedName name="SHARED_FORMULA_6_238_6_238_3">#REF!*#REF!</definedName>
    <definedName name="SHARED_FORMULA_6_247_6_247_3">#REF!*#REF!</definedName>
    <definedName name="SHARED_FORMULA_6_292_6_292_3">#REF!*#REF!</definedName>
    <definedName name="SHARED_FORMULA_6_311_6_311_3">#REF!*#REF!</definedName>
    <definedName name="SHARED_FORMULA_6_324_6_324_3">#REF!*#REF!</definedName>
    <definedName name="SHARED_FORMULA_6_334_6_334_3">#REF!*#REF!</definedName>
    <definedName name="SHARED_FORMULA_6_354_6_354_3">#REF!*#REF!</definedName>
    <definedName name="SHARED_FORMULA_6_369_6_369_3">#REF!*#REF!</definedName>
    <definedName name="SHARED_FORMULA_6_43_6_43_3">#REF!*#REF!</definedName>
    <definedName name="SHARED_FORMULA_6_473_6_473_3">#REF!*#REF!</definedName>
    <definedName name="SHARED_FORMULA_6_481_6_481_3">#REF!*#REF!</definedName>
    <definedName name="SHARED_FORMULA_6_496_6_496_3">#REF!*#REF!</definedName>
    <definedName name="SHARED_FORMULA_6_543_6_543_3">#REF!*#REF!</definedName>
    <definedName name="SHARED_FORMULA_6_600_6_600_3">#REF!*#REF!</definedName>
    <definedName name="SHARED_FORMULA_6_67_6_67_3">#REF!*#REF!</definedName>
    <definedName name="SHARED_FORMULA_6_77_6_77_3">#REF!*#REF!</definedName>
    <definedName name="SHARED_FORMULA_6_93_6_93_4">ROUND(#REF!*#REF!,2)</definedName>
    <definedName name="SHARED_FORMULA_7_130_7_130_3">#REF!/#REF!*100</definedName>
    <definedName name="SHARED_FORMULA_7_154_7_154_3">#REF!/#REF!*100</definedName>
    <definedName name="SHARED_FORMULA_7_192_7_192_3">#REF!/#REF!*100</definedName>
    <definedName name="SHARED_FORMULA_7_212_7_212_3">#REF!/#REF!*100</definedName>
    <definedName name="SHARED_FORMULA_7_238_7_238_3">#REF!/#REF!*100</definedName>
    <definedName name="SHARED_FORMULA_7_247_7_247_3">#REF!/#REF!*100</definedName>
    <definedName name="SHARED_FORMULA_7_292_7_292_3">#REF!/#REF!*100</definedName>
    <definedName name="SHARED_FORMULA_7_311_7_311_3">#REF!/#REF!*100</definedName>
    <definedName name="SHARED_FORMULA_7_324_7_324_3">#REF!/#REF!*100</definedName>
    <definedName name="SHARED_FORMULA_7_334_7_334_3">#REF!/#REF!*100</definedName>
    <definedName name="SHARED_FORMULA_7_354_7_354_3">#REF!/#REF!*100</definedName>
    <definedName name="SHARED_FORMULA_7_369_7_369_3">#REF!/#REF!*100</definedName>
    <definedName name="SHARED_FORMULA_7_401_7_401_3">#REF!/#REF!*100</definedName>
    <definedName name="SHARED_FORMULA_7_43_7_43_3">#REF!/#REF!*100</definedName>
    <definedName name="SHARED_FORMULA_7_433_7_433_3">#REF!/#REF!*100</definedName>
    <definedName name="SHARED_FORMULA_7_465_7_465_3">#REF!/#REF!*100</definedName>
    <definedName name="SHARED_FORMULA_7_473_7_473_3">#REF!/#REF!*100</definedName>
    <definedName name="SHARED_FORMULA_7_496_7_496_3">#REF!/#REF!*100</definedName>
    <definedName name="SHARED_FORMULA_7_539_7_539_3">#REF!/#REF!*100</definedName>
    <definedName name="SHARED_FORMULA_7_547_7_547_3">#REF!/#REF!*100</definedName>
    <definedName name="SHARED_FORMULA_7_601_7_601_3">#REF!/#REF!*100</definedName>
    <definedName name="SHARED_FORMULA_7_66_7_66_3">#REF!/#REF!*100</definedName>
    <definedName name="SHARED_FORMULA_7_76_7_76_3">#REF!/#REF!*100</definedName>
    <definedName name="SHARED_FORMULA_8_19_8_19_0">#REF!*#REF!</definedName>
    <definedName name="SubItemInvestimento">OFFSET([2]Listas!$A$2,1,MATCH([2]QCI!$E1,[2]Listas!$A$2:$IV$2,0)-1,INDEX([2]Listas!$A$2:$IV$2,MATCH([2]QCI!$E1,[2]Listas!$A$2:$IV$2,0)+1))</definedName>
    <definedName name="TIPOORCAMENTO" hidden="1">IF(VALUE([4]MENU!$O$3)=2,"Licitado","Proposto")</definedName>
    <definedName name="TipoOrçamento">"BASE"</definedName>
    <definedName name="TituloEventos">OFFSET([1]DADOS!$J$33,1,0):OFFSET([1]DADOS!$J$39,-1,0)</definedName>
    <definedName name="_xlnm.Print_Titles" localSheetId="4">'Cronograma Semanal'!$A:$D</definedName>
    <definedName name="_xlnm.Print_Titles" localSheetId="1">'Curva ABC Final'!$13:$13</definedName>
    <definedName name="_xlnm.Print_Titles" localSheetId="0">Orçamento!$13:$13</definedName>
    <definedName name="_xlnm.Print_Titles" localSheetId="3">Resumo!$13:$13</definedName>
    <definedName name="Z_2483EC8A_7597_461B_9CFC_2FA94ACA4DFB_.wvu.FilterData" localSheetId="1" hidden="1">'Curva ABC Final'!$C$13:$K$542</definedName>
    <definedName name="Z_2483EC8A_7597_461B_9CFC_2FA94ACA4DFB_.wvu.FilterData" localSheetId="0" hidden="1">Orçamento!$A$13:$J$81</definedName>
    <definedName name="Z_2483EC8A_7597_461B_9CFC_2FA94ACA4DFB_.wvu.FilterData" localSheetId="3" hidden="1">Resumo!$A$13:$E$20</definedName>
    <definedName name="Z_29968698_A86A_456F_9240_BB3FE00129DB__wvu_FilterData" localSheetId="1">'Curva ABC Final'!$C$13:$K$542</definedName>
    <definedName name="Z_29968698_A86A_456F_9240_BB3FE00129DB__wvu_FilterData" localSheetId="0">Orçamento!$A$13:$EK$81</definedName>
    <definedName name="Z_29968698_A86A_456F_9240_BB3FE00129DB__wvu_FilterData" localSheetId="3">Resumo!$A$13:$E$20</definedName>
    <definedName name="Z_30999B9E_2E65_4663_976F_9A54CE05102E__wvu_FilterData" localSheetId="1">'Curva ABC Final'!$C$13:$K$542</definedName>
    <definedName name="Z_30999B9E_2E65_4663_976F_9A54CE05102E__wvu_FilterData" localSheetId="0">Orçamento!$A$13:$EK$81</definedName>
    <definedName name="Z_30999B9E_2E65_4663_976F_9A54CE05102E__wvu_FilterData" localSheetId="3">Resumo!$A$13:$E$20</definedName>
    <definedName name="Z_30999B9E_2E65_4663_976F_9A54CE05102E__wvu_PrintArea" localSheetId="4">'Cronograma Semanal'!$A$1:$BL$62</definedName>
    <definedName name="Z_30999B9E_2E65_4663_976F_9A54CE05102E__wvu_PrintArea" localSheetId="1">'Curva ABC Final'!$C$1:$K$542</definedName>
    <definedName name="Z_30999B9E_2E65_4663_976F_9A54CE05102E__wvu_PrintArea" localSheetId="0">Orçamento!$A$1:$J$84</definedName>
    <definedName name="Z_30999B9E_2E65_4663_976F_9A54CE05102E__wvu_PrintArea" localSheetId="3">Resumo!$A$1:$E$25</definedName>
    <definedName name="Z_30999B9E_2E65_4663_976F_9A54CE05102E__wvu_PrintTitles" localSheetId="1">'Curva ABC Final'!$1:$13</definedName>
    <definedName name="Z_30999B9E_2E65_4663_976F_9A54CE05102E__wvu_PrintTitles" localSheetId="0">Orçamento!$1:$13</definedName>
    <definedName name="Z_30999B9E_2E65_4663_976F_9A54CE05102E__wvu_PrintTitles" localSheetId="3">Resumo!$1:$13</definedName>
    <definedName name="Z_37FA8F07_9D7A_418D_BC30_0AE0C3739A19__wvu_FilterData" localSheetId="1">'Curva ABC Final'!$C$13:$K$542</definedName>
    <definedName name="Z_37FA8F07_9D7A_418D_BC30_0AE0C3739A19__wvu_FilterData" localSheetId="0">Orçamento!$A$13:$J$78</definedName>
    <definedName name="Z_37FA8F07_9D7A_418D_BC30_0AE0C3739A19__wvu_FilterData" localSheetId="3">Resumo!$A$13:$E$18</definedName>
    <definedName name="Z_37FA8F07_9D7A_418D_BC30_0AE0C3739A19__wvu_PrintArea" localSheetId="4">'Cronograma Semanal'!$A$1:$BL$62</definedName>
    <definedName name="Z_3B8348FD_7A00_44FD_ACF5_E6A19592872E_.wvu.Cols" localSheetId="4" hidden="1">'Cronograma Semanal'!$E:$X</definedName>
    <definedName name="Z_3B8348FD_7A00_44FD_ACF5_E6A19592872E_.wvu.Cols" localSheetId="1" hidden="1">'Curva ABC Final'!$E:$E</definedName>
    <definedName name="Z_3B8348FD_7A00_44FD_ACF5_E6A19592872E_.wvu.Cols" localSheetId="0" hidden="1">Orçamento!$C:$C</definedName>
    <definedName name="Z_3B8348FD_7A00_44FD_ACF5_E6A19592872E_.wvu.Cols" localSheetId="3" hidden="1">Resumo!#REF!</definedName>
    <definedName name="Z_3B8348FD_7A00_44FD_ACF5_E6A19592872E_.wvu.FilterData" localSheetId="1" hidden="1">'Curva ABC Final'!$C$13:$K$542</definedName>
    <definedName name="Z_3B8348FD_7A00_44FD_ACF5_E6A19592872E_.wvu.FilterData" localSheetId="0" hidden="1">Orçamento!$A$13:$J$81</definedName>
    <definedName name="Z_3B8348FD_7A00_44FD_ACF5_E6A19592872E_.wvu.FilterData" localSheetId="3" hidden="1">Resumo!$A$13:$E$20</definedName>
    <definedName name="Z_3B8348FD_7A00_44FD_ACF5_E6A19592872E_.wvu.PrintArea" localSheetId="4" hidden="1">'Cronograma Semanal'!$A$1:$CP$63</definedName>
    <definedName name="Z_3B8348FD_7A00_44FD_ACF5_E6A19592872E_.wvu.PrintArea" localSheetId="1" hidden="1">'Curva ABC Final'!$C$1:$K$542</definedName>
    <definedName name="Z_3B8348FD_7A00_44FD_ACF5_E6A19592872E_.wvu.PrintArea" localSheetId="0" hidden="1">Orçamento!$A$1:$J$84</definedName>
    <definedName name="Z_3B8348FD_7A00_44FD_ACF5_E6A19592872E_.wvu.PrintArea" localSheetId="3" hidden="1">Resumo!$A$1:$E$25</definedName>
    <definedName name="Z_3B8348FD_7A00_44FD_ACF5_E6A19592872E_.wvu.PrintTitles" localSheetId="4" hidden="1">'Cronograma Semanal'!$A:$D</definedName>
    <definedName name="Z_3B8348FD_7A00_44FD_ACF5_E6A19592872E_.wvu.PrintTitles" localSheetId="1" hidden="1">'Curva ABC Final'!$13:$13</definedName>
    <definedName name="Z_3B8348FD_7A00_44FD_ACF5_E6A19592872E_.wvu.PrintTitles" localSheetId="0" hidden="1">Orçamento!$13:$13</definedName>
    <definedName name="Z_3B8348FD_7A00_44FD_ACF5_E6A19592872E_.wvu.PrintTitles" localSheetId="3" hidden="1">Resumo!$13:$13</definedName>
    <definedName name="Z_50160325_FDD6_4995_897D_2F4F0C6430EC__wvu_FilterData" localSheetId="1">'Curva ABC Final'!$C$13:$K$542</definedName>
    <definedName name="Z_50160325_FDD6_4995_897D_2F4F0C6430EC__wvu_FilterData" localSheetId="0">Orçamento!$A$13:$J$78</definedName>
    <definedName name="Z_50160325_FDD6_4995_897D_2F4F0C6430EC__wvu_FilterData" localSheetId="3">Resumo!$A$13:$E$18</definedName>
    <definedName name="Z_50160325_FDD6_4995_897D_2F4F0C6430EC__wvu_PrintArea" localSheetId="4">'Cronograma Semanal'!$A$1:$BL$62</definedName>
    <definedName name="Z_50160325_FDD6_4995_897D_2F4F0C6430EC__wvu_PrintArea" localSheetId="1">'Curva ABC Final'!$C$1:$K$542</definedName>
    <definedName name="Z_50160325_FDD6_4995_897D_2F4F0C6430EC__wvu_PrintArea" localSheetId="0">Orçamento!$A$1:$J$84</definedName>
    <definedName name="Z_50160325_FDD6_4995_897D_2F4F0C6430EC__wvu_PrintArea" localSheetId="3">Resumo!$A$1:$E$25</definedName>
    <definedName name="Z_50160325_FDD6_4995_897D_2F4F0C6430EC__wvu_PrintTitles" localSheetId="1">'Curva ABC Final'!$1:$13</definedName>
    <definedName name="Z_50160325_FDD6_4995_897D_2F4F0C6430EC__wvu_PrintTitles" localSheetId="0">Orçamento!$1:$13</definedName>
    <definedName name="Z_50160325_FDD6_4995_897D_2F4F0C6430EC__wvu_PrintTitles" localSheetId="3">Resumo!$1:$13</definedName>
    <definedName name="Z_51679F6D_52C9_495E_8CE0_A4AA589D4632__wvu_FilterData" localSheetId="1">'Curva ABC Final'!$C$13:$K$542</definedName>
    <definedName name="Z_51679F6D_52C9_495E_8CE0_A4AA589D4632__wvu_FilterData" localSheetId="0">Orçamento!$A$13:$J$78</definedName>
    <definedName name="Z_51679F6D_52C9_495E_8CE0_A4AA589D4632__wvu_FilterData" localSheetId="3">Resumo!$A$13:$E$18</definedName>
    <definedName name="Z_65A89EDC_E2EF_4E49_9370_82AFDB881213__wvu_FilterData" localSheetId="1">'Curva ABC Final'!$C$13:$K$542</definedName>
    <definedName name="Z_65A89EDC_E2EF_4E49_9370_82AFDB881213__wvu_FilterData" localSheetId="0">Orçamento!$A$13:$J$78</definedName>
    <definedName name="Z_65A89EDC_E2EF_4E49_9370_82AFDB881213__wvu_FilterData" localSheetId="3">Resumo!$A$13:$E$18</definedName>
    <definedName name="Z_8EC65F00_94CE_4AAC_901F_0F1A78C19FA2__wvu_FilterData" localSheetId="1">'Curva ABC Final'!$C$13:$K$542</definedName>
    <definedName name="Z_8EC65F00_94CE_4AAC_901F_0F1A78C19FA2__wvu_FilterData" localSheetId="0">Orçamento!$A$13:$J$78</definedName>
    <definedName name="Z_8EC65F00_94CE_4AAC_901F_0F1A78C19FA2__wvu_FilterData" localSheetId="3">Resumo!$A$13:$E$18</definedName>
    <definedName name="Z_B535EED3_096A_4559_AE37_6359A35C71B4_.wvu.Cols" localSheetId="4" hidden="1">'Cronograma Semanal'!$E:$X</definedName>
    <definedName name="Z_B535EED3_096A_4559_AE37_6359A35C71B4_.wvu.Cols" localSheetId="1" hidden="1">'Curva ABC Final'!$E:$E,'Curva ABC Final'!#REF!</definedName>
    <definedName name="Z_B535EED3_096A_4559_AE37_6359A35C71B4_.wvu.Cols" localSheetId="0" hidden="1">Orçamento!$C:$C,Orçamento!$L:$AM</definedName>
    <definedName name="Z_B535EED3_096A_4559_AE37_6359A35C71B4_.wvu.Cols" localSheetId="3" hidden="1">Resumo!#REF!,Resumo!#REF!</definedName>
    <definedName name="Z_B535EED3_096A_4559_AE37_6359A35C71B4_.wvu.FilterData" localSheetId="1" hidden="1">'Curva ABC Final'!$C$13:$K$542</definedName>
    <definedName name="Z_B535EED3_096A_4559_AE37_6359A35C71B4_.wvu.FilterData" localSheetId="0" hidden="1">Orçamento!$A$13:$EK$81</definedName>
    <definedName name="Z_B535EED3_096A_4559_AE37_6359A35C71B4_.wvu.FilterData" localSheetId="3" hidden="1">Resumo!$A$13:$E$20</definedName>
    <definedName name="Z_B535EED3_096A_4559_AE37_6359A35C71B4_.wvu.PrintArea" localSheetId="4" hidden="1">'Cronograma Semanal'!$A$1:$CP$63</definedName>
    <definedName name="Z_B535EED3_096A_4559_AE37_6359A35C71B4_.wvu.PrintArea" localSheetId="1" hidden="1">'Curva ABC Final'!$C$1:$K$542</definedName>
    <definedName name="Z_B535EED3_096A_4559_AE37_6359A35C71B4_.wvu.PrintArea" localSheetId="0" hidden="1">Orçamento!$A$1:$J$84</definedName>
    <definedName name="Z_B535EED3_096A_4559_AE37_6359A35C71B4_.wvu.PrintArea" localSheetId="3" hidden="1">Resumo!$A$1:$E$25</definedName>
    <definedName name="Z_B535EED3_096A_4559_AE37_6359A35C71B4_.wvu.PrintTitles" localSheetId="4" hidden="1">'Cronograma Semanal'!$A:$D</definedName>
    <definedName name="Z_B535EED3_096A_4559_AE37_6359A35C71B4_.wvu.PrintTitles" localSheetId="1" hidden="1">'Curva ABC Final'!$13:$13</definedName>
    <definedName name="Z_B535EED3_096A_4559_AE37_6359A35C71B4_.wvu.PrintTitles" localSheetId="0" hidden="1">Orçamento!$13:$13</definedName>
    <definedName name="Z_B535EED3_096A_4559_AE37_6359A35C71B4_.wvu.PrintTitles" localSheetId="3" hidden="1">Resumo!$13:$13</definedName>
    <definedName name="Z_CC09A366_C6A3_4857_97A0_64EABF22978D__wvu_FilterData" localSheetId="1">'Curva ABC Final'!$C$13:$K$542</definedName>
    <definedName name="Z_CC09A366_C6A3_4857_97A0_64EABF22978D__wvu_FilterData" localSheetId="0">Orçamento!$A$13:$EK$81</definedName>
    <definedName name="Z_CC09A366_C6A3_4857_97A0_64EABF22978D__wvu_FilterData" localSheetId="3">Resumo!$A$13:$E$20</definedName>
    <definedName name="Z_CE6D2F78_279A_48FF_B90B_4CA40BF0D3DA__wvu_FilterData" localSheetId="1">'Curva ABC Final'!$C$13:$K$542</definedName>
    <definedName name="Z_CE6D2F78_279A_48FF_B90B_4CA40BF0D3DA__wvu_FilterData" localSheetId="0">Orçamento!$A$13:$EK$81</definedName>
    <definedName name="Z_CE6D2F78_279A_48FF_B90B_4CA40BF0D3DA__wvu_FilterData" localSheetId="3">Resumo!$A$13:$E$20</definedName>
    <definedName name="Z_CE6D2F78_279A_48FF_B90B_4CA40BF0D3DA__wvu_PrintArea" localSheetId="4">'Cronograma Semanal'!$A$1:$BL$62</definedName>
    <definedName name="Z_CE6D2F78_279A_48FF_B90B_4CA40BF0D3DA__wvu_PrintArea" localSheetId="1">'Curva ABC Final'!$C$1:$K$542</definedName>
    <definedName name="Z_CE6D2F78_279A_48FF_B90B_4CA40BF0D3DA__wvu_PrintArea" localSheetId="0">Orçamento!$A$1:$J$84</definedName>
    <definedName name="Z_CE6D2F78_279A_48FF_B90B_4CA40BF0D3DA__wvu_PrintArea" localSheetId="3">Resumo!$A$1:$E$25</definedName>
    <definedName name="Z_CE6D2F78_279A_48FF_B90B_4CA40BF0D3DA__wvu_PrintTitles" localSheetId="1">'Curva ABC Final'!$1:$13</definedName>
    <definedName name="Z_CE6D2F78_279A_48FF_B90B_4CA40BF0D3DA__wvu_PrintTitles" localSheetId="0">Orçamento!$1:$13</definedName>
    <definedName name="Z_CE6D2F78_279A_48FF_B90B_4CA40BF0D3DA__wvu_PrintTitles" localSheetId="3">Resumo!$1:$13</definedName>
  </definedNames>
  <calcPr calcId="191029"/>
  <customWorkbookViews>
    <customWorkbookView name="Erica Sotto - Modo de exibição pessoal" guid="{3B8348FD-7A00-44FD-ACF5-E6A19592872E}" mergeInterval="0" personalView="1" maximized="1" xWindow="-8" yWindow="-8" windowWidth="1616" windowHeight="876" tabRatio="621" activeSheetId="1"/>
    <customWorkbookView name="User - Modo de exibição pessoal" guid="{B535EED3-096A-4559-AE37-6359A35C71B4}" mergeInterval="0" personalView="1" maximized="1" xWindow="-8" yWindow="-8" windowWidth="1936" windowHeight="1056" tabRatio="621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C20" i="22" l="1"/>
  <c r="B11" i="22"/>
  <c r="B9" i="22"/>
  <c r="B7" i="22"/>
  <c r="B5" i="22"/>
  <c r="H17" i="1"/>
  <c r="H18" i="1"/>
  <c r="H16" i="1" l="1"/>
  <c r="I16" i="1" s="1"/>
  <c r="H77" i="1" l="1"/>
  <c r="I77" i="1" s="1"/>
  <c r="H74" i="1"/>
  <c r="I74" i="1" s="1"/>
  <c r="H73" i="1"/>
  <c r="I73" i="1" s="1"/>
  <c r="H72" i="1"/>
  <c r="I72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59" i="1"/>
  <c r="I59" i="1" s="1"/>
  <c r="H58" i="1"/>
  <c r="I58" i="1" s="1"/>
  <c r="H57" i="1"/>
  <c r="I57" i="1" s="1"/>
  <c r="H56" i="1"/>
  <c r="I56" i="1" s="1"/>
  <c r="H54" i="1"/>
  <c r="I54" i="1" s="1"/>
  <c r="H53" i="1"/>
  <c r="I53" i="1" s="1"/>
  <c r="H52" i="1"/>
  <c r="I52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5" i="1"/>
  <c r="I35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I17" i="1"/>
  <c r="I18" i="1"/>
  <c r="I19" i="1"/>
  <c r="H20" i="1"/>
  <c r="I20" i="1" s="1"/>
  <c r="H21" i="1"/>
  <c r="I21" i="1" s="1"/>
  <c r="H22" i="1"/>
  <c r="I22" i="1" s="1"/>
  <c r="H23" i="1"/>
  <c r="I23" i="1" s="1"/>
  <c r="I15" i="1" l="1"/>
  <c r="I76" i="1" l="1"/>
  <c r="I14" i="1" l="1"/>
  <c r="B17" i="22" l="1"/>
  <c r="B16" i="22"/>
  <c r="B15" i="22"/>
  <c r="B14" i="22"/>
  <c r="I75" i="1"/>
  <c r="C17" i="22"/>
  <c r="C16" i="22"/>
  <c r="C15" i="22"/>
  <c r="I34" i="1"/>
  <c r="EH68" i="1"/>
  <c r="K68" i="1" s="1"/>
  <c r="EH69" i="1"/>
  <c r="K69" i="1" s="1"/>
  <c r="EH70" i="1"/>
  <c r="K70" i="1" s="1"/>
  <c r="EI68" i="1"/>
  <c r="EI69" i="1"/>
  <c r="EI70" i="1"/>
  <c r="EA67" i="1"/>
  <c r="DT67" i="1"/>
  <c r="DM67" i="1"/>
  <c r="DF67" i="1"/>
  <c r="CY67" i="1"/>
  <c r="CR67" i="1"/>
  <c r="CK67" i="1"/>
  <c r="CD67" i="1"/>
  <c r="BW67" i="1"/>
  <c r="BP67" i="1"/>
  <c r="BI67" i="1"/>
  <c r="BB67" i="1"/>
  <c r="AU67" i="1"/>
  <c r="AN67" i="1"/>
  <c r="AG67" i="1"/>
  <c r="Z67" i="1"/>
  <c r="S67" i="1"/>
  <c r="L67" i="1"/>
  <c r="I60" i="1" l="1"/>
  <c r="I25" i="1"/>
  <c r="I51" i="1"/>
  <c r="I71" i="1"/>
  <c r="I37" i="1"/>
  <c r="I55" i="1"/>
  <c r="D17" i="22"/>
  <c r="C14" i="22"/>
  <c r="C18" i="22" s="1"/>
  <c r="EG67" i="1"/>
  <c r="AM67" i="1"/>
  <c r="BO67" i="1"/>
  <c r="AF67" i="1"/>
  <c r="AT67" i="1"/>
  <c r="CC67" i="1"/>
  <c r="CJ67" i="1"/>
  <c r="BA67" i="1"/>
  <c r="CQ67" i="1"/>
  <c r="CX67" i="1"/>
  <c r="DE67" i="1"/>
  <c r="Y67" i="1"/>
  <c r="DS67" i="1"/>
  <c r="BH67" i="1"/>
  <c r="DL67" i="1"/>
  <c r="R67" i="1"/>
  <c r="BV67" i="1"/>
  <c r="DZ67" i="1"/>
  <c r="EJ67" i="1"/>
  <c r="EH67" i="1" s="1"/>
  <c r="K67" i="1" s="1"/>
  <c r="I36" i="1" l="1"/>
  <c r="D16" i="22" s="1"/>
  <c r="I24" i="1"/>
  <c r="D15" i="22" s="1"/>
  <c r="D14" i="22"/>
  <c r="EK67" i="1"/>
  <c r="EI67" i="1" s="1"/>
  <c r="D18" i="22" l="1"/>
  <c r="I80" i="1"/>
  <c r="I78" i="1" s="1"/>
  <c r="J69" i="1" l="1"/>
  <c r="J50" i="1"/>
  <c r="J31" i="1"/>
  <c r="J68" i="1"/>
  <c r="J49" i="1"/>
  <c r="J30" i="1"/>
  <c r="J21" i="1"/>
  <c r="J19" i="1"/>
  <c r="J56" i="1"/>
  <c r="J32" i="1"/>
  <c r="J67" i="1"/>
  <c r="J48" i="1"/>
  <c r="J29" i="1"/>
  <c r="J22" i="1"/>
  <c r="J58" i="1"/>
  <c r="J38" i="1"/>
  <c r="J35" i="1"/>
  <c r="J34" i="1" s="1"/>
  <c r="J66" i="1"/>
  <c r="J47" i="1"/>
  <c r="J28" i="1"/>
  <c r="J42" i="1"/>
  <c r="J77" i="1"/>
  <c r="J76" i="1" s="1"/>
  <c r="J75" i="1" s="1"/>
  <c r="E17" i="22" s="1"/>
  <c r="I9" i="1"/>
  <c r="D9" i="22" s="1"/>
  <c r="J65" i="1"/>
  <c r="J46" i="1"/>
  <c r="J27" i="1"/>
  <c r="J61" i="1"/>
  <c r="J18" i="1"/>
  <c r="J73" i="1"/>
  <c r="J52" i="1"/>
  <c r="J64" i="1"/>
  <c r="J45" i="1"/>
  <c r="J26" i="1"/>
  <c r="J43" i="1"/>
  <c r="J40" i="1"/>
  <c r="J74" i="1"/>
  <c r="J70" i="1"/>
  <c r="J63" i="1"/>
  <c r="J44" i="1"/>
  <c r="J23" i="1"/>
  <c r="J62" i="1"/>
  <c r="J54" i="1"/>
  <c r="J57" i="1"/>
  <c r="J33" i="1"/>
  <c r="J59" i="1"/>
  <c r="J41" i="1"/>
  <c r="J20" i="1"/>
  <c r="J39" i="1"/>
  <c r="J17" i="1"/>
  <c r="J53" i="1"/>
  <c r="J72" i="1"/>
  <c r="J16" i="1"/>
  <c r="EK34" i="1"/>
  <c r="EJ34" i="1"/>
  <c r="K34" i="1"/>
  <c r="J51" i="1" l="1"/>
  <c r="J55" i="1"/>
  <c r="J60" i="1"/>
  <c r="J71" i="1"/>
  <c r="J15" i="1"/>
  <c r="J14" i="1" s="1"/>
  <c r="J25" i="1"/>
  <c r="J24" i="1" s="1"/>
  <c r="E15" i="22" s="1"/>
  <c r="J37" i="1"/>
  <c r="EA66" i="1"/>
  <c r="DT66" i="1"/>
  <c r="DM66" i="1"/>
  <c r="DF66" i="1"/>
  <c r="CY66" i="1"/>
  <c r="CR66" i="1"/>
  <c r="CK66" i="1"/>
  <c r="CD66" i="1"/>
  <c r="BW66" i="1"/>
  <c r="BP66" i="1"/>
  <c r="BI66" i="1"/>
  <c r="BB66" i="1"/>
  <c r="AU66" i="1"/>
  <c r="AN66" i="1"/>
  <c r="AG66" i="1"/>
  <c r="Z66" i="1"/>
  <c r="S66" i="1"/>
  <c r="L66" i="1"/>
  <c r="EA65" i="1"/>
  <c r="DT65" i="1"/>
  <c r="DM65" i="1"/>
  <c r="DF65" i="1"/>
  <c r="CY65" i="1"/>
  <c r="CR65" i="1"/>
  <c r="CK65" i="1"/>
  <c r="CD65" i="1"/>
  <c r="BW65" i="1"/>
  <c r="BP65" i="1"/>
  <c r="BI65" i="1"/>
  <c r="BB65" i="1"/>
  <c r="AU65" i="1"/>
  <c r="AN65" i="1"/>
  <c r="AG65" i="1"/>
  <c r="Z65" i="1"/>
  <c r="S65" i="1"/>
  <c r="L65" i="1"/>
  <c r="EA64" i="1"/>
  <c r="DT64" i="1"/>
  <c r="DM64" i="1"/>
  <c r="DF64" i="1"/>
  <c r="CY64" i="1"/>
  <c r="CR64" i="1"/>
  <c r="CK64" i="1"/>
  <c r="CD64" i="1"/>
  <c r="BW64" i="1"/>
  <c r="BP64" i="1"/>
  <c r="BI64" i="1"/>
  <c r="BB64" i="1"/>
  <c r="AU64" i="1"/>
  <c r="AN64" i="1"/>
  <c r="AG64" i="1"/>
  <c r="Z64" i="1"/>
  <c r="S64" i="1"/>
  <c r="L64" i="1"/>
  <c r="EA63" i="1"/>
  <c r="DT63" i="1"/>
  <c r="DM63" i="1"/>
  <c r="DF63" i="1"/>
  <c r="CY63" i="1"/>
  <c r="CR63" i="1"/>
  <c r="CK63" i="1"/>
  <c r="CD63" i="1"/>
  <c r="BW63" i="1"/>
  <c r="BP63" i="1"/>
  <c r="BI63" i="1"/>
  <c r="BB63" i="1"/>
  <c r="AU63" i="1"/>
  <c r="AN63" i="1"/>
  <c r="AG63" i="1"/>
  <c r="Z63" i="1"/>
  <c r="S63" i="1"/>
  <c r="L63" i="1"/>
  <c r="EA62" i="1"/>
  <c r="DT62" i="1"/>
  <c r="DM62" i="1"/>
  <c r="DF62" i="1"/>
  <c r="CY62" i="1"/>
  <c r="CR62" i="1"/>
  <c r="CK62" i="1"/>
  <c r="CD62" i="1"/>
  <c r="BW62" i="1"/>
  <c r="BP62" i="1"/>
  <c r="BI62" i="1"/>
  <c r="BB62" i="1"/>
  <c r="AU62" i="1"/>
  <c r="AN62" i="1"/>
  <c r="AG62" i="1"/>
  <c r="Z62" i="1"/>
  <c r="S62" i="1"/>
  <c r="L62" i="1"/>
  <c r="EA23" i="1"/>
  <c r="DT23" i="1"/>
  <c r="DM23" i="1"/>
  <c r="DF23" i="1"/>
  <c r="CY23" i="1"/>
  <c r="CR23" i="1"/>
  <c r="CK23" i="1"/>
  <c r="CD23" i="1"/>
  <c r="BW23" i="1"/>
  <c r="BP23" i="1"/>
  <c r="BI23" i="1"/>
  <c r="BB23" i="1"/>
  <c r="AU23" i="1"/>
  <c r="AN23" i="1"/>
  <c r="AG23" i="1"/>
  <c r="Z23" i="1"/>
  <c r="S23" i="1"/>
  <c r="L23" i="1"/>
  <c r="EA59" i="1"/>
  <c r="DT59" i="1"/>
  <c r="DM59" i="1"/>
  <c r="DF59" i="1"/>
  <c r="CY59" i="1"/>
  <c r="CR59" i="1"/>
  <c r="CK59" i="1"/>
  <c r="CD59" i="1"/>
  <c r="BW59" i="1"/>
  <c r="BP59" i="1"/>
  <c r="BI59" i="1"/>
  <c r="BB59" i="1"/>
  <c r="AU59" i="1"/>
  <c r="AN59" i="1"/>
  <c r="AG59" i="1"/>
  <c r="Z59" i="1"/>
  <c r="S59" i="1"/>
  <c r="L59" i="1"/>
  <c r="EA58" i="1"/>
  <c r="DT58" i="1"/>
  <c r="DM58" i="1"/>
  <c r="DF58" i="1"/>
  <c r="CY58" i="1"/>
  <c r="CR58" i="1"/>
  <c r="CK58" i="1"/>
  <c r="CD58" i="1"/>
  <c r="BW58" i="1"/>
  <c r="BP58" i="1"/>
  <c r="BI58" i="1"/>
  <c r="BB58" i="1"/>
  <c r="AU58" i="1"/>
  <c r="AN58" i="1"/>
  <c r="AG58" i="1"/>
  <c r="Z58" i="1"/>
  <c r="S58" i="1"/>
  <c r="L58" i="1"/>
  <c r="EA57" i="1"/>
  <c r="DT57" i="1"/>
  <c r="DM57" i="1"/>
  <c r="DF57" i="1"/>
  <c r="CY57" i="1"/>
  <c r="CR57" i="1"/>
  <c r="CK57" i="1"/>
  <c r="CD57" i="1"/>
  <c r="BW57" i="1"/>
  <c r="BP57" i="1"/>
  <c r="BI57" i="1"/>
  <c r="BB57" i="1"/>
  <c r="AU57" i="1"/>
  <c r="AN57" i="1"/>
  <c r="AG57" i="1"/>
  <c r="Z57" i="1"/>
  <c r="S57" i="1"/>
  <c r="L57" i="1"/>
  <c r="EA56" i="1"/>
  <c r="DT56" i="1"/>
  <c r="DM56" i="1"/>
  <c r="DF56" i="1"/>
  <c r="CY56" i="1"/>
  <c r="CR56" i="1"/>
  <c r="CK56" i="1"/>
  <c r="CD56" i="1"/>
  <c r="BW56" i="1"/>
  <c r="BP56" i="1"/>
  <c r="BI56" i="1"/>
  <c r="BB56" i="1"/>
  <c r="AU56" i="1"/>
  <c r="AN56" i="1"/>
  <c r="AG56" i="1"/>
  <c r="Z56" i="1"/>
  <c r="S56" i="1"/>
  <c r="L56" i="1"/>
  <c r="J36" i="1" l="1"/>
  <c r="E16" i="22" s="1"/>
  <c r="E14" i="22"/>
  <c r="Y66" i="1"/>
  <c r="BA66" i="1"/>
  <c r="CC66" i="1"/>
  <c r="DE66" i="1"/>
  <c r="EG66" i="1"/>
  <c r="AF66" i="1"/>
  <c r="BH66" i="1"/>
  <c r="CJ66" i="1"/>
  <c r="DL66" i="1"/>
  <c r="AM66" i="1"/>
  <c r="BO66" i="1"/>
  <c r="CQ66" i="1"/>
  <c r="DS66" i="1"/>
  <c r="R66" i="1"/>
  <c r="AT66" i="1"/>
  <c r="BV66" i="1"/>
  <c r="CX66" i="1"/>
  <c r="DZ66" i="1"/>
  <c r="EJ66" i="1"/>
  <c r="EH66" i="1" s="1"/>
  <c r="K66" i="1" s="1"/>
  <c r="AF65" i="1"/>
  <c r="BH65" i="1"/>
  <c r="CJ65" i="1"/>
  <c r="DL65" i="1"/>
  <c r="AM65" i="1"/>
  <c r="BO65" i="1"/>
  <c r="CQ65" i="1"/>
  <c r="DS65" i="1"/>
  <c r="R65" i="1"/>
  <c r="AT65" i="1"/>
  <c r="BV65" i="1"/>
  <c r="CX65" i="1"/>
  <c r="DZ65" i="1"/>
  <c r="Y65" i="1"/>
  <c r="BA65" i="1"/>
  <c r="CC65" i="1"/>
  <c r="DE65" i="1"/>
  <c r="EG65" i="1"/>
  <c r="R63" i="1"/>
  <c r="AT63" i="1"/>
  <c r="BV63" i="1"/>
  <c r="CX63" i="1"/>
  <c r="DZ63" i="1"/>
  <c r="EJ64" i="1"/>
  <c r="EH64" i="1" s="1"/>
  <c r="K64" i="1" s="1"/>
  <c r="EJ65" i="1"/>
  <c r="EH65" i="1" s="1"/>
  <c r="K65" i="1" s="1"/>
  <c r="AM62" i="1"/>
  <c r="BO62" i="1"/>
  <c r="DS62" i="1"/>
  <c r="Y62" i="1"/>
  <c r="BA62" i="1"/>
  <c r="CC62" i="1"/>
  <c r="DE62" i="1"/>
  <c r="EG62" i="1"/>
  <c r="AF63" i="1"/>
  <c r="BH63" i="1"/>
  <c r="CJ63" i="1"/>
  <c r="DL63" i="1"/>
  <c r="AF62" i="1"/>
  <c r="BH62" i="1"/>
  <c r="CJ62" i="1"/>
  <c r="DL62" i="1"/>
  <c r="AM63" i="1"/>
  <c r="BO63" i="1"/>
  <c r="CQ63" i="1"/>
  <c r="DS63" i="1"/>
  <c r="CQ62" i="1"/>
  <c r="R62" i="1"/>
  <c r="AT62" i="1"/>
  <c r="BV62" i="1"/>
  <c r="CX62" i="1"/>
  <c r="DZ62" i="1"/>
  <c r="Y63" i="1"/>
  <c r="BA63" i="1"/>
  <c r="CC63" i="1"/>
  <c r="DE63" i="1"/>
  <c r="EG63" i="1"/>
  <c r="EJ62" i="1"/>
  <c r="EH62" i="1" s="1"/>
  <c r="K62" i="1" s="1"/>
  <c r="EJ63" i="1"/>
  <c r="EH63" i="1" s="1"/>
  <c r="K63" i="1" s="1"/>
  <c r="AF59" i="1"/>
  <c r="BH59" i="1"/>
  <c r="CJ59" i="1"/>
  <c r="DL59" i="1"/>
  <c r="AF58" i="1"/>
  <c r="BH58" i="1"/>
  <c r="CJ58" i="1"/>
  <c r="DL58" i="1"/>
  <c r="AM59" i="1"/>
  <c r="BO59" i="1"/>
  <c r="CQ59" i="1"/>
  <c r="DS59" i="1"/>
  <c r="Y58" i="1"/>
  <c r="BA58" i="1"/>
  <c r="CC58" i="1"/>
  <c r="DE58" i="1"/>
  <c r="EG58" i="1"/>
  <c r="AM58" i="1"/>
  <c r="DS58" i="1"/>
  <c r="AT59" i="1"/>
  <c r="CX59" i="1"/>
  <c r="DZ59" i="1"/>
  <c r="BO58" i="1"/>
  <c r="CQ58" i="1"/>
  <c r="R59" i="1"/>
  <c r="BV59" i="1"/>
  <c r="R58" i="1"/>
  <c r="AT58" i="1"/>
  <c r="BV58" i="1"/>
  <c r="CX58" i="1"/>
  <c r="DZ58" i="1"/>
  <c r="Y59" i="1"/>
  <c r="BA59" i="1"/>
  <c r="CC59" i="1"/>
  <c r="DE59" i="1"/>
  <c r="EG59" i="1"/>
  <c r="EJ58" i="1"/>
  <c r="EH58" i="1" s="1"/>
  <c r="K58" i="1" s="1"/>
  <c r="EJ59" i="1"/>
  <c r="EH59" i="1" s="1"/>
  <c r="K59" i="1" s="1"/>
  <c r="Y56" i="1"/>
  <c r="BA56" i="1"/>
  <c r="CC56" i="1"/>
  <c r="DE56" i="1"/>
  <c r="EG56" i="1"/>
  <c r="AF57" i="1"/>
  <c r="CJ57" i="1"/>
  <c r="BH56" i="1"/>
  <c r="CJ56" i="1"/>
  <c r="DL56" i="1"/>
  <c r="AM57" i="1"/>
  <c r="BO57" i="1"/>
  <c r="CQ57" i="1"/>
  <c r="DS57" i="1"/>
  <c r="BH57" i="1"/>
  <c r="DL57" i="1"/>
  <c r="AF56" i="1"/>
  <c r="BO56" i="1"/>
  <c r="DS56" i="1"/>
  <c r="R57" i="1"/>
  <c r="AT57" i="1"/>
  <c r="BV57" i="1"/>
  <c r="CX57" i="1"/>
  <c r="DZ57" i="1"/>
  <c r="AM56" i="1"/>
  <c r="CQ56" i="1"/>
  <c r="R56" i="1"/>
  <c r="AT56" i="1"/>
  <c r="BV56" i="1"/>
  <c r="CX56" i="1"/>
  <c r="DZ56" i="1"/>
  <c r="Y57" i="1"/>
  <c r="BA57" i="1"/>
  <c r="CC57" i="1"/>
  <c r="DE57" i="1"/>
  <c r="EG57" i="1"/>
  <c r="EJ56" i="1"/>
  <c r="EH56" i="1" s="1"/>
  <c r="K56" i="1" s="1"/>
  <c r="EJ57" i="1"/>
  <c r="EH57" i="1" s="1"/>
  <c r="K57" i="1" s="1"/>
  <c r="J78" i="1" l="1"/>
  <c r="J80" i="1" s="1"/>
  <c r="E18" i="22"/>
  <c r="EK63" i="1"/>
  <c r="EI63" i="1" s="1"/>
  <c r="EK62" i="1"/>
  <c r="EI62" i="1" s="1"/>
  <c r="EK65" i="1"/>
  <c r="EI65" i="1" s="1"/>
  <c r="EK66" i="1"/>
  <c r="EI66" i="1" s="1"/>
  <c r="EK58" i="1"/>
  <c r="EI58" i="1" s="1"/>
  <c r="EK57" i="1"/>
  <c r="EI57" i="1" s="1"/>
  <c r="EK59" i="1"/>
  <c r="EI59" i="1" s="1"/>
  <c r="EK56" i="1"/>
  <c r="EI56" i="1" s="1"/>
  <c r="EA74" i="1" l="1"/>
  <c r="DT74" i="1"/>
  <c r="DM74" i="1"/>
  <c r="DF74" i="1"/>
  <c r="CY74" i="1"/>
  <c r="CR74" i="1"/>
  <c r="CK74" i="1"/>
  <c r="CD74" i="1"/>
  <c r="BW74" i="1"/>
  <c r="BP74" i="1"/>
  <c r="BI74" i="1"/>
  <c r="BB74" i="1"/>
  <c r="AU74" i="1"/>
  <c r="AN74" i="1"/>
  <c r="AG74" i="1"/>
  <c r="Z74" i="1"/>
  <c r="S74" i="1"/>
  <c r="L74" i="1"/>
  <c r="EA73" i="1"/>
  <c r="DT73" i="1"/>
  <c r="DM73" i="1"/>
  <c r="DF73" i="1"/>
  <c r="CY73" i="1"/>
  <c r="CR73" i="1"/>
  <c r="CK73" i="1"/>
  <c r="CD73" i="1"/>
  <c r="BW73" i="1"/>
  <c r="BP73" i="1"/>
  <c r="BI73" i="1"/>
  <c r="BB73" i="1"/>
  <c r="AU73" i="1"/>
  <c r="AN73" i="1"/>
  <c r="AG73" i="1"/>
  <c r="Z73" i="1"/>
  <c r="S73" i="1"/>
  <c r="L73" i="1"/>
  <c r="EA72" i="1"/>
  <c r="DT72" i="1"/>
  <c r="DM72" i="1"/>
  <c r="DF72" i="1"/>
  <c r="CY72" i="1"/>
  <c r="CR72" i="1"/>
  <c r="CK72" i="1"/>
  <c r="CD72" i="1"/>
  <c r="BW72" i="1"/>
  <c r="BP72" i="1"/>
  <c r="BI72" i="1"/>
  <c r="BB72" i="1"/>
  <c r="AU72" i="1"/>
  <c r="AN72" i="1"/>
  <c r="AG72" i="1"/>
  <c r="Z72" i="1"/>
  <c r="S72" i="1"/>
  <c r="L72" i="1"/>
  <c r="EK71" i="1"/>
  <c r="EI71" i="1" s="1"/>
  <c r="EJ71" i="1"/>
  <c r="EH71" i="1" s="1"/>
  <c r="K71" i="1" s="1"/>
  <c r="EA61" i="1"/>
  <c r="DT61" i="1"/>
  <c r="DM61" i="1"/>
  <c r="DF61" i="1"/>
  <c r="CY61" i="1"/>
  <c r="CR61" i="1"/>
  <c r="CK61" i="1"/>
  <c r="CD61" i="1"/>
  <c r="BW61" i="1"/>
  <c r="BP61" i="1"/>
  <c r="BI61" i="1"/>
  <c r="BB61" i="1"/>
  <c r="AU61" i="1"/>
  <c r="AN61" i="1"/>
  <c r="AG61" i="1"/>
  <c r="Z61" i="1"/>
  <c r="S61" i="1"/>
  <c r="L61" i="1"/>
  <c r="EK60" i="1"/>
  <c r="EJ60" i="1"/>
  <c r="K60" i="1"/>
  <c r="K51" i="1"/>
  <c r="EJ51" i="1"/>
  <c r="EK51" i="1"/>
  <c r="L52" i="1"/>
  <c r="S52" i="1"/>
  <c r="Z52" i="1"/>
  <c r="AG52" i="1"/>
  <c r="AN52" i="1"/>
  <c r="AU52" i="1"/>
  <c r="BB52" i="1"/>
  <c r="BI52" i="1"/>
  <c r="BP52" i="1"/>
  <c r="BW52" i="1"/>
  <c r="CD52" i="1"/>
  <c r="CK52" i="1"/>
  <c r="CR52" i="1"/>
  <c r="CY52" i="1"/>
  <c r="DF52" i="1"/>
  <c r="DM52" i="1"/>
  <c r="DT52" i="1"/>
  <c r="EA52" i="1"/>
  <c r="L53" i="1"/>
  <c r="S53" i="1"/>
  <c r="Z53" i="1"/>
  <c r="AG53" i="1"/>
  <c r="AN53" i="1"/>
  <c r="AU53" i="1"/>
  <c r="BB53" i="1"/>
  <c r="BI53" i="1"/>
  <c r="BP53" i="1"/>
  <c r="BW53" i="1"/>
  <c r="CD53" i="1"/>
  <c r="CK53" i="1"/>
  <c r="CR53" i="1"/>
  <c r="CY53" i="1"/>
  <c r="DF53" i="1"/>
  <c r="DM53" i="1"/>
  <c r="DT53" i="1"/>
  <c r="EA53" i="1"/>
  <c r="L54" i="1"/>
  <c r="S54" i="1"/>
  <c r="Z54" i="1"/>
  <c r="AG54" i="1"/>
  <c r="AN54" i="1"/>
  <c r="AU54" i="1"/>
  <c r="BB54" i="1"/>
  <c r="BI54" i="1"/>
  <c r="BP54" i="1"/>
  <c r="BW54" i="1"/>
  <c r="CD54" i="1"/>
  <c r="CK54" i="1"/>
  <c r="CR54" i="1"/>
  <c r="CY54" i="1"/>
  <c r="DF54" i="1"/>
  <c r="DM54" i="1"/>
  <c r="DT54" i="1"/>
  <c r="EA54" i="1"/>
  <c r="K55" i="1"/>
  <c r="EJ55" i="1"/>
  <c r="EK55" i="1"/>
  <c r="L42" i="1"/>
  <c r="S42" i="1"/>
  <c r="Z42" i="1"/>
  <c r="AG42" i="1"/>
  <c r="AN42" i="1"/>
  <c r="AU42" i="1"/>
  <c r="BB42" i="1"/>
  <c r="BI42" i="1"/>
  <c r="BP42" i="1"/>
  <c r="BW42" i="1"/>
  <c r="CD42" i="1"/>
  <c r="CK42" i="1"/>
  <c r="CR42" i="1"/>
  <c r="CY42" i="1"/>
  <c r="DF42" i="1"/>
  <c r="DM42" i="1"/>
  <c r="DT42" i="1"/>
  <c r="EA42" i="1"/>
  <c r="L43" i="1"/>
  <c r="S43" i="1"/>
  <c r="Z43" i="1"/>
  <c r="AG43" i="1"/>
  <c r="AN43" i="1"/>
  <c r="AU43" i="1"/>
  <c r="BB43" i="1"/>
  <c r="BI43" i="1"/>
  <c r="BP43" i="1"/>
  <c r="BW43" i="1"/>
  <c r="CD43" i="1"/>
  <c r="CK43" i="1"/>
  <c r="CR43" i="1"/>
  <c r="CY43" i="1"/>
  <c r="DF43" i="1"/>
  <c r="DM43" i="1"/>
  <c r="DT43" i="1"/>
  <c r="EA43" i="1"/>
  <c r="L44" i="1"/>
  <c r="S44" i="1"/>
  <c r="Z44" i="1"/>
  <c r="AG44" i="1"/>
  <c r="AN44" i="1"/>
  <c r="AU44" i="1"/>
  <c r="BB44" i="1"/>
  <c r="BI44" i="1"/>
  <c r="BP44" i="1"/>
  <c r="BW44" i="1"/>
  <c r="CD44" i="1"/>
  <c r="CK44" i="1"/>
  <c r="CR44" i="1"/>
  <c r="CY44" i="1"/>
  <c r="DF44" i="1"/>
  <c r="DM44" i="1"/>
  <c r="DT44" i="1"/>
  <c r="EA44" i="1"/>
  <c r="L45" i="1"/>
  <c r="S45" i="1"/>
  <c r="Z45" i="1"/>
  <c r="AG45" i="1"/>
  <c r="AN45" i="1"/>
  <c r="AU45" i="1"/>
  <c r="BB45" i="1"/>
  <c r="BI45" i="1"/>
  <c r="BP45" i="1"/>
  <c r="BW45" i="1"/>
  <c r="CD45" i="1"/>
  <c r="CK45" i="1"/>
  <c r="CR45" i="1"/>
  <c r="CY45" i="1"/>
  <c r="DF45" i="1"/>
  <c r="DM45" i="1"/>
  <c r="DT45" i="1"/>
  <c r="EA45" i="1"/>
  <c r="L46" i="1"/>
  <c r="S46" i="1"/>
  <c r="Z46" i="1"/>
  <c r="AG46" i="1"/>
  <c r="AN46" i="1"/>
  <c r="AU46" i="1"/>
  <c r="BB46" i="1"/>
  <c r="BI46" i="1"/>
  <c r="BP46" i="1"/>
  <c r="BW46" i="1"/>
  <c r="CD46" i="1"/>
  <c r="CK46" i="1"/>
  <c r="CR46" i="1"/>
  <c r="CY46" i="1"/>
  <c r="DF46" i="1"/>
  <c r="DM46" i="1"/>
  <c r="DT46" i="1"/>
  <c r="EA46" i="1"/>
  <c r="EJ52" i="1" l="1"/>
  <c r="EH52" i="1" s="1"/>
  <c r="K52" i="1" s="1"/>
  <c r="EJ54" i="1"/>
  <c r="EH54" i="1" s="1"/>
  <c r="K54" i="1" s="1"/>
  <c r="CX73" i="1"/>
  <c r="AM72" i="1"/>
  <c r="BO72" i="1"/>
  <c r="CQ72" i="1"/>
  <c r="DS72" i="1"/>
  <c r="R72" i="1"/>
  <c r="AT72" i="1"/>
  <c r="BV72" i="1"/>
  <c r="CX72" i="1"/>
  <c r="DZ72" i="1"/>
  <c r="BA72" i="1"/>
  <c r="CC72" i="1"/>
  <c r="DE72" i="1"/>
  <c r="EG72" i="1"/>
  <c r="Y72" i="1"/>
  <c r="AF72" i="1"/>
  <c r="BH72" i="1"/>
  <c r="CJ72" i="1"/>
  <c r="DL72" i="1"/>
  <c r="EJ72" i="1"/>
  <c r="EH72" i="1" s="1"/>
  <c r="K72" i="1" s="1"/>
  <c r="EJ73" i="1"/>
  <c r="EH73" i="1" s="1"/>
  <c r="K73" i="1" s="1"/>
  <c r="EJ74" i="1"/>
  <c r="EH74" i="1" s="1"/>
  <c r="K74" i="1" s="1"/>
  <c r="BV54" i="1"/>
  <c r="EJ61" i="1"/>
  <c r="EH61" i="1" s="1"/>
  <c r="K61" i="1" s="1"/>
  <c r="R53" i="1"/>
  <c r="BH53" i="1"/>
  <c r="DL53" i="1"/>
  <c r="CX53" i="1"/>
  <c r="Y53" i="1"/>
  <c r="CC53" i="1"/>
  <c r="AT53" i="1"/>
  <c r="EG53" i="1"/>
  <c r="AT52" i="1"/>
  <c r="CX52" i="1"/>
  <c r="R52" i="1"/>
  <c r="BV52" i="1"/>
  <c r="DZ52" i="1"/>
  <c r="DL52" i="1"/>
  <c r="CJ52" i="1"/>
  <c r="BH52" i="1"/>
  <c r="AF52" i="1"/>
  <c r="DE53" i="1"/>
  <c r="CJ53" i="1"/>
  <c r="BA53" i="1"/>
  <c r="AF53" i="1"/>
  <c r="CQ52" i="1"/>
  <c r="AM52" i="1"/>
  <c r="DS53" i="1"/>
  <c r="BO53" i="1"/>
  <c r="DE52" i="1"/>
  <c r="BA52" i="1"/>
  <c r="DS52" i="1"/>
  <c r="BO52" i="1"/>
  <c r="EJ53" i="1"/>
  <c r="EH53" i="1" s="1"/>
  <c r="K53" i="1" s="1"/>
  <c r="DZ53" i="1"/>
  <c r="CQ53" i="1"/>
  <c r="BV53" i="1"/>
  <c r="AM53" i="1"/>
  <c r="EG52" i="1"/>
  <c r="CC52" i="1"/>
  <c r="Y52" i="1"/>
  <c r="DL42" i="1"/>
  <c r="BV43" i="1"/>
  <c r="EJ45" i="1"/>
  <c r="EH45" i="1" s="1"/>
  <c r="K45" i="1" s="1"/>
  <c r="EJ46" i="1"/>
  <c r="EH46" i="1" s="1"/>
  <c r="K46" i="1" s="1"/>
  <c r="AF46" i="1"/>
  <c r="CJ45" i="1"/>
  <c r="EJ44" i="1"/>
  <c r="EH44" i="1" s="1"/>
  <c r="K44" i="1" s="1"/>
  <c r="AT44" i="1"/>
  <c r="EJ43" i="1"/>
  <c r="EH43" i="1" s="1"/>
  <c r="K43" i="1" s="1"/>
  <c r="EJ42" i="1"/>
  <c r="EH42" i="1" s="1"/>
  <c r="K42" i="1" s="1"/>
  <c r="BA61" i="1" l="1"/>
  <c r="CQ73" i="1"/>
  <c r="AM73" i="1"/>
  <c r="BO54" i="1"/>
  <c r="CX54" i="1"/>
  <c r="EK72" i="1"/>
  <c r="EI72" i="1" s="1"/>
  <c r="BO73" i="1"/>
  <c r="BA73" i="1"/>
  <c r="EG73" i="1"/>
  <c r="Y73" i="1"/>
  <c r="CC61" i="1"/>
  <c r="DL61" i="1"/>
  <c r="CQ61" i="1"/>
  <c r="AT61" i="1"/>
  <c r="BH61" i="1"/>
  <c r="CX61" i="1"/>
  <c r="AM61" i="1"/>
  <c r="EG61" i="1"/>
  <c r="Y61" i="1"/>
  <c r="AF61" i="1"/>
  <c r="BV61" i="1"/>
  <c r="DS61" i="1"/>
  <c r="DE61" i="1"/>
  <c r="CJ61" i="1"/>
  <c r="DZ61" i="1"/>
  <c r="R61" i="1"/>
  <c r="BO61" i="1"/>
  <c r="DE73" i="1"/>
  <c r="DS73" i="1"/>
  <c r="CC73" i="1"/>
  <c r="EK52" i="1"/>
  <c r="EI52" i="1" s="1"/>
  <c r="EK53" i="1"/>
  <c r="EI53" i="1" s="1"/>
  <c r="CJ73" i="1"/>
  <c r="BV73" i="1"/>
  <c r="BH73" i="1"/>
  <c r="AT73" i="1"/>
  <c r="AF73" i="1"/>
  <c r="DZ73" i="1"/>
  <c r="R73" i="1"/>
  <c r="DL73" i="1"/>
  <c r="CQ42" i="1"/>
  <c r="DL43" i="1"/>
  <c r="BA54" i="1"/>
  <c r="CC54" i="1"/>
  <c r="R54" i="1"/>
  <c r="AF54" i="1"/>
  <c r="DE54" i="1"/>
  <c r="AM54" i="1"/>
  <c r="EG54" i="1"/>
  <c r="DS54" i="1"/>
  <c r="BH54" i="1"/>
  <c r="AT54" i="1"/>
  <c r="CQ54" i="1"/>
  <c r="CJ54" i="1"/>
  <c r="DZ54" i="1"/>
  <c r="Y54" i="1"/>
  <c r="DL54" i="1"/>
  <c r="R42" i="1"/>
  <c r="BA43" i="1"/>
  <c r="AM43" i="1"/>
  <c r="CX43" i="1"/>
  <c r="CX42" i="1"/>
  <c r="AM42" i="1"/>
  <c r="EG43" i="1"/>
  <c r="DS43" i="1"/>
  <c r="R43" i="1"/>
  <c r="DE43" i="1"/>
  <c r="BO43" i="1"/>
  <c r="CC42" i="1"/>
  <c r="AT43" i="1"/>
  <c r="BH43" i="1"/>
  <c r="AF43" i="1"/>
  <c r="Y43" i="1"/>
  <c r="DZ43" i="1"/>
  <c r="BO42" i="1"/>
  <c r="BA42" i="1"/>
  <c r="BV42" i="1"/>
  <c r="BV44" i="1"/>
  <c r="BH44" i="1"/>
  <c r="EG42" i="1"/>
  <c r="DE42" i="1"/>
  <c r="DZ42" i="1"/>
  <c r="AF42" i="1"/>
  <c r="AF45" i="1"/>
  <c r="CJ43" i="1"/>
  <c r="CC43" i="1"/>
  <c r="CQ43" i="1"/>
  <c r="DS42" i="1"/>
  <c r="Y42" i="1"/>
  <c r="CJ46" i="1"/>
  <c r="BV46" i="1"/>
  <c r="AT42" i="1"/>
  <c r="BH42" i="1"/>
  <c r="BH45" i="1"/>
  <c r="CJ42" i="1"/>
  <c r="BH46" i="1"/>
  <c r="AT45" i="1"/>
  <c r="BA44" i="1"/>
  <c r="CQ44" i="1"/>
  <c r="DS44" i="1"/>
  <c r="Y44" i="1"/>
  <c r="AM44" i="1"/>
  <c r="BO44" i="1"/>
  <c r="CC44" i="1"/>
  <c r="DE44" i="1"/>
  <c r="EG44" i="1"/>
  <c r="CJ44" i="1"/>
  <c r="BV45" i="1"/>
  <c r="DL46" i="1"/>
  <c r="DL45" i="1"/>
  <c r="CX44" i="1"/>
  <c r="CX45" i="1"/>
  <c r="DZ46" i="1"/>
  <c r="AF44" i="1"/>
  <c r="DL44" i="1"/>
  <c r="DZ45" i="1"/>
  <c r="AT46" i="1"/>
  <c r="R44" i="1"/>
  <c r="DZ44" i="1"/>
  <c r="Y45" i="1"/>
  <c r="AM45" i="1"/>
  <c r="BA45" i="1"/>
  <c r="DE45" i="1"/>
  <c r="CQ45" i="1"/>
  <c r="CC45" i="1"/>
  <c r="EG45" i="1"/>
  <c r="BO45" i="1"/>
  <c r="DS45" i="1"/>
  <c r="AM46" i="1"/>
  <c r="CQ46" i="1"/>
  <c r="Y46" i="1"/>
  <c r="CC46" i="1"/>
  <c r="EG46" i="1"/>
  <c r="BO46" i="1"/>
  <c r="DS46" i="1"/>
  <c r="BA46" i="1"/>
  <c r="DE46" i="1"/>
  <c r="CX46" i="1"/>
  <c r="R45" i="1"/>
  <c r="R46" i="1"/>
  <c r="EK73" i="1" l="1"/>
  <c r="EI73" i="1" s="1"/>
  <c r="EK61" i="1"/>
  <c r="EI61" i="1" s="1"/>
  <c r="EK54" i="1"/>
  <c r="EI54" i="1" s="1"/>
  <c r="EK42" i="1"/>
  <c r="EI42" i="1" s="1"/>
  <c r="EK43" i="1"/>
  <c r="EI43" i="1" s="1"/>
  <c r="EK45" i="1"/>
  <c r="EI45" i="1" s="1"/>
  <c r="EK44" i="1"/>
  <c r="EI44" i="1" s="1"/>
  <c r="EK46" i="1"/>
  <c r="EI46" i="1" s="1"/>
  <c r="EA27" i="1" l="1"/>
  <c r="DT27" i="1"/>
  <c r="DM27" i="1"/>
  <c r="DF27" i="1"/>
  <c r="CY27" i="1"/>
  <c r="CR27" i="1"/>
  <c r="CK27" i="1"/>
  <c r="CD27" i="1"/>
  <c r="BW27" i="1"/>
  <c r="BP27" i="1"/>
  <c r="BI27" i="1"/>
  <c r="BB27" i="1"/>
  <c r="AU27" i="1"/>
  <c r="AN27" i="1"/>
  <c r="AG27" i="1"/>
  <c r="Z27" i="1"/>
  <c r="S27" i="1"/>
  <c r="L27" i="1"/>
  <c r="EJ27" i="1" l="1"/>
  <c r="EH27" i="1" s="1"/>
  <c r="K27" i="1" s="1"/>
  <c r="EA20" i="1" l="1"/>
  <c r="DT20" i="1"/>
  <c r="DM20" i="1"/>
  <c r="DF20" i="1"/>
  <c r="CY20" i="1"/>
  <c r="CR20" i="1"/>
  <c r="CK20" i="1"/>
  <c r="CD20" i="1"/>
  <c r="BW20" i="1"/>
  <c r="BP20" i="1"/>
  <c r="BI20" i="1"/>
  <c r="BB20" i="1"/>
  <c r="AU20" i="1"/>
  <c r="AN20" i="1"/>
  <c r="AG20" i="1"/>
  <c r="Z20" i="1"/>
  <c r="S20" i="1"/>
  <c r="L20" i="1"/>
  <c r="Y20" i="1" l="1"/>
  <c r="AF20" i="1"/>
  <c r="BH20" i="1"/>
  <c r="CJ20" i="1"/>
  <c r="DL20" i="1"/>
  <c r="AM20" i="1"/>
  <c r="BO20" i="1"/>
  <c r="CQ20" i="1"/>
  <c r="DS20" i="1"/>
  <c r="R20" i="1"/>
  <c r="AT20" i="1"/>
  <c r="BV20" i="1"/>
  <c r="CX20" i="1"/>
  <c r="DZ20" i="1"/>
  <c r="BA20" i="1"/>
  <c r="CC20" i="1"/>
  <c r="DE20" i="1"/>
  <c r="EG20" i="1"/>
  <c r="EJ20" i="1"/>
  <c r="EH20" i="1" s="1"/>
  <c r="K20" i="1" s="1"/>
  <c r="EK20" i="1" l="1"/>
  <c r="EI20" i="1" s="1"/>
  <c r="L15" i="20" l="1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7" i="20"/>
  <c r="L48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2" i="20"/>
  <c r="L103" i="20"/>
  <c r="L104" i="20"/>
  <c r="L105" i="20"/>
  <c r="L106" i="20"/>
  <c r="L107" i="20"/>
  <c r="L108" i="20"/>
  <c r="L109" i="20"/>
  <c r="L110" i="20"/>
  <c r="L111" i="20"/>
  <c r="L112" i="20"/>
  <c r="L113" i="20"/>
  <c r="L114" i="20"/>
  <c r="L115" i="20"/>
  <c r="L116" i="20"/>
  <c r="L117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136" i="20"/>
  <c r="L137" i="20"/>
  <c r="L138" i="20"/>
  <c r="L139" i="20"/>
  <c r="L140" i="20"/>
  <c r="L141" i="20"/>
  <c r="L142" i="20"/>
  <c r="L143" i="20"/>
  <c r="L144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3" i="20"/>
  <c r="L194" i="20"/>
  <c r="L195" i="20"/>
  <c r="L196" i="20"/>
  <c r="L197" i="20"/>
  <c r="L198" i="20"/>
  <c r="L199" i="20"/>
  <c r="L200" i="20"/>
  <c r="L201" i="20"/>
  <c r="L202" i="20"/>
  <c r="L203" i="20"/>
  <c r="L204" i="20"/>
  <c r="L205" i="20"/>
  <c r="L206" i="20"/>
  <c r="L207" i="20"/>
  <c r="L208" i="20"/>
  <c r="L209" i="20"/>
  <c r="L210" i="20"/>
  <c r="L211" i="20"/>
  <c r="L212" i="20"/>
  <c r="L213" i="20"/>
  <c r="L214" i="20"/>
  <c r="L215" i="20"/>
  <c r="L216" i="20"/>
  <c r="L217" i="20"/>
  <c r="L218" i="20"/>
  <c r="L219" i="20"/>
  <c r="L220" i="20"/>
  <c r="L221" i="20"/>
  <c r="L222" i="20"/>
  <c r="L223" i="20"/>
  <c r="L224" i="20"/>
  <c r="L225" i="20"/>
  <c r="L226" i="20"/>
  <c r="L227" i="20"/>
  <c r="L228" i="20"/>
  <c r="L229" i="20"/>
  <c r="L230" i="20"/>
  <c r="L231" i="20"/>
  <c r="L232" i="20"/>
  <c r="L233" i="20"/>
  <c r="L234" i="20"/>
  <c r="L235" i="20"/>
  <c r="L236" i="20"/>
  <c r="L237" i="20"/>
  <c r="L238" i="20"/>
  <c r="L239" i="20"/>
  <c r="L240" i="20"/>
  <c r="L241" i="20"/>
  <c r="L242" i="20"/>
  <c r="L243" i="20"/>
  <c r="L244" i="20"/>
  <c r="L245" i="20"/>
  <c r="L246" i="20"/>
  <c r="L247" i="20"/>
  <c r="L248" i="20"/>
  <c r="L249" i="20"/>
  <c r="L250" i="20"/>
  <c r="L251" i="20"/>
  <c r="L252" i="20"/>
  <c r="L253" i="20"/>
  <c r="L254" i="20"/>
  <c r="L255" i="20"/>
  <c r="L256" i="20"/>
  <c r="L257" i="20"/>
  <c r="L258" i="20"/>
  <c r="L259" i="20"/>
  <c r="L260" i="20"/>
  <c r="L261" i="20"/>
  <c r="L262" i="20"/>
  <c r="L263" i="20"/>
  <c r="L264" i="20"/>
  <c r="L265" i="20"/>
  <c r="L266" i="20"/>
  <c r="L267" i="20"/>
  <c r="L268" i="20"/>
  <c r="L269" i="20"/>
  <c r="L270" i="20"/>
  <c r="L271" i="20"/>
  <c r="L272" i="20"/>
  <c r="L273" i="20"/>
  <c r="L274" i="20"/>
  <c r="L275" i="20"/>
  <c r="L276" i="20"/>
  <c r="L277" i="20"/>
  <c r="L278" i="20"/>
  <c r="L279" i="20"/>
  <c r="L280" i="20"/>
  <c r="L281" i="20"/>
  <c r="L282" i="20"/>
  <c r="L283" i="20"/>
  <c r="L284" i="20"/>
  <c r="L285" i="20"/>
  <c r="L286" i="20"/>
  <c r="L287" i="20"/>
  <c r="L288" i="20"/>
  <c r="L289" i="20"/>
  <c r="L290" i="20"/>
  <c r="L291" i="20"/>
  <c r="L292" i="20"/>
  <c r="L293" i="20"/>
  <c r="L294" i="20"/>
  <c r="L295" i="20"/>
  <c r="L296" i="20"/>
  <c r="L297" i="20"/>
  <c r="L298" i="20"/>
  <c r="L299" i="20"/>
  <c r="L300" i="20"/>
  <c r="L301" i="20"/>
  <c r="L302" i="20"/>
  <c r="L303" i="20"/>
  <c r="L304" i="20"/>
  <c r="L305" i="20"/>
  <c r="L306" i="20"/>
  <c r="L307" i="20"/>
  <c r="L308" i="20"/>
  <c r="L309" i="20"/>
  <c r="L310" i="20"/>
  <c r="L311" i="20"/>
  <c r="L312" i="20"/>
  <c r="L313" i="20"/>
  <c r="L314" i="20"/>
  <c r="L315" i="20"/>
  <c r="L316" i="20"/>
  <c r="L317" i="20"/>
  <c r="L318" i="20"/>
  <c r="L319" i="20"/>
  <c r="L320" i="20"/>
  <c r="L321" i="20"/>
  <c r="L322" i="20"/>
  <c r="L323" i="20"/>
  <c r="L324" i="20"/>
  <c r="L325" i="20"/>
  <c r="L326" i="20"/>
  <c r="L327" i="20"/>
  <c r="L328" i="20"/>
  <c r="L329" i="20"/>
  <c r="L330" i="20"/>
  <c r="L331" i="20"/>
  <c r="L332" i="20"/>
  <c r="L333" i="20"/>
  <c r="L334" i="20"/>
  <c r="L335" i="20"/>
  <c r="L336" i="20"/>
  <c r="L337" i="20"/>
  <c r="L338" i="20"/>
  <c r="L339" i="20"/>
  <c r="L340" i="20"/>
  <c r="L341" i="20"/>
  <c r="L342" i="20"/>
  <c r="L343" i="20"/>
  <c r="L344" i="20"/>
  <c r="L345" i="20"/>
  <c r="L346" i="20"/>
  <c r="L347" i="20"/>
  <c r="L348" i="20"/>
  <c r="L349" i="20"/>
  <c r="L350" i="20"/>
  <c r="L351" i="20"/>
  <c r="L352" i="20"/>
  <c r="L353" i="20"/>
  <c r="L354" i="20"/>
  <c r="L355" i="20"/>
  <c r="L356" i="20"/>
  <c r="L357" i="20"/>
  <c r="L358" i="20"/>
  <c r="L359" i="20"/>
  <c r="L360" i="20"/>
  <c r="L361" i="20"/>
  <c r="L362" i="20"/>
  <c r="L363" i="20"/>
  <c r="L364" i="20"/>
  <c r="L365" i="20"/>
  <c r="L366" i="20"/>
  <c r="L367" i="20"/>
  <c r="L368" i="20"/>
  <c r="L369" i="20"/>
  <c r="L370" i="20"/>
  <c r="L371" i="20"/>
  <c r="L372" i="20"/>
  <c r="L373" i="20"/>
  <c r="L374" i="20"/>
  <c r="L375" i="20"/>
  <c r="L376" i="20"/>
  <c r="L377" i="20"/>
  <c r="L378" i="20"/>
  <c r="L379" i="20"/>
  <c r="L380" i="20"/>
  <c r="L381" i="20"/>
  <c r="L382" i="20"/>
  <c r="L383" i="20"/>
  <c r="L384" i="20"/>
  <c r="L385" i="20"/>
  <c r="L386" i="20"/>
  <c r="L387" i="20"/>
  <c r="L388" i="20"/>
  <c r="L389" i="20"/>
  <c r="L390" i="20"/>
  <c r="L391" i="20"/>
  <c r="L392" i="20"/>
  <c r="L393" i="20"/>
  <c r="L394" i="20"/>
  <c r="L395" i="20"/>
  <c r="L396" i="20"/>
  <c r="L397" i="20"/>
  <c r="L398" i="20"/>
  <c r="L399" i="20"/>
  <c r="L400" i="20"/>
  <c r="L401" i="20"/>
  <c r="L402" i="20"/>
  <c r="L403" i="20"/>
  <c r="L404" i="20"/>
  <c r="L405" i="20"/>
  <c r="L406" i="20"/>
  <c r="L407" i="20"/>
  <c r="L408" i="20"/>
  <c r="L409" i="20"/>
  <c r="L410" i="20"/>
  <c r="L411" i="20"/>
  <c r="L412" i="20"/>
  <c r="L413" i="20"/>
  <c r="L414" i="20"/>
  <c r="L415" i="20"/>
  <c r="L416" i="20"/>
  <c r="L417" i="20"/>
  <c r="L418" i="20"/>
  <c r="L419" i="20"/>
  <c r="L420" i="20"/>
  <c r="L421" i="20"/>
  <c r="L422" i="20"/>
  <c r="L423" i="20"/>
  <c r="L424" i="20"/>
  <c r="L425" i="20"/>
  <c r="L426" i="20"/>
  <c r="L427" i="20"/>
  <c r="L428" i="20"/>
  <c r="L429" i="20"/>
  <c r="L430" i="20"/>
  <c r="L431" i="20"/>
  <c r="L432" i="20"/>
  <c r="L433" i="20"/>
  <c r="L434" i="20"/>
  <c r="L435" i="20"/>
  <c r="L436" i="20"/>
  <c r="L437" i="20"/>
  <c r="L438" i="20"/>
  <c r="L439" i="20"/>
  <c r="L440" i="20"/>
  <c r="L441" i="20"/>
  <c r="L442" i="20"/>
  <c r="L443" i="20"/>
  <c r="L444" i="20"/>
  <c r="L445" i="20"/>
  <c r="L446" i="20"/>
  <c r="L447" i="20"/>
  <c r="L448" i="20"/>
  <c r="L449" i="20"/>
  <c r="L450" i="20"/>
  <c r="L451" i="20"/>
  <c r="L452" i="20"/>
  <c r="L453" i="20"/>
  <c r="L454" i="20"/>
  <c r="L455" i="20"/>
  <c r="L456" i="20"/>
  <c r="L457" i="20"/>
  <c r="L458" i="20"/>
  <c r="L459" i="20"/>
  <c r="L460" i="20"/>
  <c r="L461" i="20"/>
  <c r="L462" i="20"/>
  <c r="L463" i="20"/>
  <c r="L464" i="20"/>
  <c r="L465" i="20"/>
  <c r="L466" i="20"/>
  <c r="L467" i="20"/>
  <c r="L468" i="20"/>
  <c r="L469" i="20"/>
  <c r="L470" i="20"/>
  <c r="L471" i="20"/>
  <c r="L472" i="20"/>
  <c r="L473" i="20"/>
  <c r="L474" i="20"/>
  <c r="L475" i="20"/>
  <c r="L476" i="20"/>
  <c r="L477" i="20"/>
  <c r="L478" i="20"/>
  <c r="L479" i="20"/>
  <c r="L480" i="20"/>
  <c r="L481" i="20"/>
  <c r="L482" i="20"/>
  <c r="L483" i="20"/>
  <c r="L484" i="20"/>
  <c r="L485" i="20"/>
  <c r="L486" i="20"/>
  <c r="L487" i="20"/>
  <c r="L488" i="20"/>
  <c r="L489" i="20"/>
  <c r="L490" i="20"/>
  <c r="L491" i="20"/>
  <c r="L492" i="20"/>
  <c r="L493" i="20"/>
  <c r="L494" i="20"/>
  <c r="L495" i="20"/>
  <c r="L496" i="20"/>
  <c r="L497" i="20"/>
  <c r="L498" i="20"/>
  <c r="L499" i="20"/>
  <c r="L500" i="20"/>
  <c r="L501" i="20"/>
  <c r="L502" i="20"/>
  <c r="L503" i="20"/>
  <c r="L504" i="20"/>
  <c r="L505" i="20"/>
  <c r="L506" i="20"/>
  <c r="L507" i="20"/>
  <c r="L508" i="20"/>
  <c r="L509" i="20"/>
  <c r="L510" i="20"/>
  <c r="L511" i="20"/>
  <c r="L512" i="20"/>
  <c r="L513" i="20"/>
  <c r="L514" i="20"/>
  <c r="L515" i="20"/>
  <c r="L516" i="20"/>
  <c r="L517" i="20"/>
  <c r="L518" i="20"/>
  <c r="L519" i="20"/>
  <c r="L520" i="20"/>
  <c r="L521" i="20"/>
  <c r="L522" i="20"/>
  <c r="L523" i="20"/>
  <c r="L524" i="20"/>
  <c r="L525" i="20"/>
  <c r="L526" i="20"/>
  <c r="L527" i="20"/>
  <c r="L528" i="20"/>
  <c r="L529" i="20"/>
  <c r="L530" i="20"/>
  <c r="L531" i="20"/>
  <c r="L532" i="20"/>
  <c r="L533" i="20"/>
  <c r="L534" i="20"/>
  <c r="L535" i="20"/>
  <c r="L536" i="20"/>
  <c r="L537" i="20"/>
  <c r="L538" i="20"/>
  <c r="L539" i="20"/>
  <c r="L540" i="20"/>
  <c r="L541" i="20"/>
  <c r="L542" i="20"/>
  <c r="L14" i="20"/>
  <c r="L9" i="20"/>
  <c r="M3" i="19"/>
  <c r="M4" i="19"/>
  <c r="M5" i="19"/>
  <c r="M6" i="19"/>
  <c r="M7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2" i="19"/>
  <c r="EA26" i="1"/>
  <c r="DT26" i="1"/>
  <c r="DM26" i="1"/>
  <c r="DF26" i="1"/>
  <c r="CY26" i="1"/>
  <c r="CR26" i="1"/>
  <c r="CK26" i="1"/>
  <c r="CD26" i="1"/>
  <c r="BW26" i="1"/>
  <c r="BP26" i="1"/>
  <c r="BI26" i="1"/>
  <c r="BB26" i="1"/>
  <c r="AU26" i="1"/>
  <c r="AN26" i="1"/>
  <c r="AG26" i="1"/>
  <c r="Z26" i="1"/>
  <c r="S26" i="1"/>
  <c r="L26" i="1"/>
  <c r="EA32" i="1"/>
  <c r="DT32" i="1"/>
  <c r="DM32" i="1"/>
  <c r="DF32" i="1"/>
  <c r="CY32" i="1"/>
  <c r="CR32" i="1"/>
  <c r="CK32" i="1"/>
  <c r="CD32" i="1"/>
  <c r="BW32" i="1"/>
  <c r="BP32" i="1"/>
  <c r="BI32" i="1"/>
  <c r="BB32" i="1"/>
  <c r="AU32" i="1"/>
  <c r="AN32" i="1"/>
  <c r="AG32" i="1"/>
  <c r="Z32" i="1"/>
  <c r="S32" i="1"/>
  <c r="L32" i="1"/>
  <c r="L18" i="1"/>
  <c r="S18" i="1"/>
  <c r="Z18" i="1"/>
  <c r="AG18" i="1"/>
  <c r="AN18" i="1"/>
  <c r="AU18" i="1"/>
  <c r="BB18" i="1"/>
  <c r="BI18" i="1"/>
  <c r="BP18" i="1"/>
  <c r="BW18" i="1"/>
  <c r="CD18" i="1"/>
  <c r="CK18" i="1"/>
  <c r="CR18" i="1"/>
  <c r="CY18" i="1"/>
  <c r="DF18" i="1"/>
  <c r="DM18" i="1"/>
  <c r="DT18" i="1"/>
  <c r="EA18" i="1"/>
  <c r="K2" i="19"/>
  <c r="K3" i="19" s="1"/>
  <c r="K4" i="19" s="1"/>
  <c r="K5" i="19" s="1"/>
  <c r="K6" i="19" s="1"/>
  <c r="K7" i="19" s="1"/>
  <c r="K8" i="19" s="1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K36" i="19" s="1"/>
  <c r="K37" i="19" s="1"/>
  <c r="K38" i="19" s="1"/>
  <c r="K39" i="19" s="1"/>
  <c r="K40" i="19" s="1"/>
  <c r="K41" i="19" s="1"/>
  <c r="K42" i="19" s="1"/>
  <c r="K43" i="19" s="1"/>
  <c r="K44" i="19" s="1"/>
  <c r="K45" i="19" s="1"/>
  <c r="K46" i="19" s="1"/>
  <c r="K47" i="19" s="1"/>
  <c r="K48" i="19" s="1"/>
  <c r="K49" i="19" s="1"/>
  <c r="K50" i="19" s="1"/>
  <c r="K51" i="19" s="1"/>
  <c r="K52" i="19" s="1"/>
  <c r="K53" i="19" s="1"/>
  <c r="K54" i="19" s="1"/>
  <c r="K55" i="19" s="1"/>
  <c r="K56" i="19" s="1"/>
  <c r="K57" i="19" s="1"/>
  <c r="K58" i="19" s="1"/>
  <c r="K59" i="19" s="1"/>
  <c r="K60" i="19" s="1"/>
  <c r="K61" i="19" s="1"/>
  <c r="K62" i="19" s="1"/>
  <c r="K63" i="19" s="1"/>
  <c r="K64" i="19" s="1"/>
  <c r="K65" i="19" s="1"/>
  <c r="K66" i="19" s="1"/>
  <c r="K67" i="19" s="1"/>
  <c r="K68" i="19" s="1"/>
  <c r="K69" i="19" s="1"/>
  <c r="K70" i="19" s="1"/>
  <c r="K71" i="19" s="1"/>
  <c r="K72" i="19" s="1"/>
  <c r="K73" i="19" s="1"/>
  <c r="CK77" i="1"/>
  <c r="CK50" i="1"/>
  <c r="CK49" i="1"/>
  <c r="CK48" i="1"/>
  <c r="CK47" i="1"/>
  <c r="CK41" i="1"/>
  <c r="CK40" i="1"/>
  <c r="CK39" i="1"/>
  <c r="CK38" i="1"/>
  <c r="CK33" i="1"/>
  <c r="CK31" i="1"/>
  <c r="CK30" i="1"/>
  <c r="CK35" i="1"/>
  <c r="CK29" i="1"/>
  <c r="CK28" i="1"/>
  <c r="CK22" i="1"/>
  <c r="CK21" i="1"/>
  <c r="CK19" i="1"/>
  <c r="CK17" i="1"/>
  <c r="CK16" i="1"/>
  <c r="CG11" i="4"/>
  <c r="CG9" i="4"/>
  <c r="CJ7" i="4"/>
  <c r="CG7" i="4"/>
  <c r="BW11" i="4"/>
  <c r="BW9" i="4"/>
  <c r="BZ7" i="4"/>
  <c r="BW7" i="4"/>
  <c r="BM11" i="4"/>
  <c r="BM9" i="4"/>
  <c r="BP7" i="4"/>
  <c r="BM7" i="4"/>
  <c r="BC11" i="4"/>
  <c r="BC9" i="4"/>
  <c r="BF7" i="4"/>
  <c r="BC7" i="4"/>
  <c r="AS11" i="4"/>
  <c r="AS9" i="4"/>
  <c r="AV7" i="4"/>
  <c r="AS7" i="4"/>
  <c r="AI11" i="4"/>
  <c r="AI9" i="4"/>
  <c r="AL7" i="4"/>
  <c r="AI7" i="4"/>
  <c r="Y11" i="4"/>
  <c r="Y9" i="4"/>
  <c r="AB7" i="4"/>
  <c r="Y7" i="4"/>
  <c r="O11" i="4"/>
  <c r="O9" i="4"/>
  <c r="R7" i="4"/>
  <c r="O7" i="4"/>
  <c r="H7" i="4"/>
  <c r="E11" i="4"/>
  <c r="E9" i="4"/>
  <c r="E7" i="4"/>
  <c r="A55" i="4"/>
  <c r="C61" i="4"/>
  <c r="C62" i="4"/>
  <c r="C63" i="4"/>
  <c r="B31" i="4"/>
  <c r="A31" i="4"/>
  <c r="C60" i="4"/>
  <c r="J14" i="4"/>
  <c r="O14" i="4" s="1"/>
  <c r="T14" i="4" s="1"/>
  <c r="Y14" i="4" s="1"/>
  <c r="AD14" i="4" s="1"/>
  <c r="AI14" i="4" s="1"/>
  <c r="AN14" i="4" s="1"/>
  <c r="AS14" i="4" s="1"/>
  <c r="AX14" i="4" s="1"/>
  <c r="BC14" i="4" s="1"/>
  <c r="BH14" i="4" s="1"/>
  <c r="BM14" i="4" s="1"/>
  <c r="BR14" i="4" s="1"/>
  <c r="BW14" i="4" s="1"/>
  <c r="CB14" i="4" s="1"/>
  <c r="CG14" i="4" s="1"/>
  <c r="CL14" i="4" s="1"/>
  <c r="EK15" i="1"/>
  <c r="EK25" i="1"/>
  <c r="EK37" i="1"/>
  <c r="EK76" i="1"/>
  <c r="EA77" i="1"/>
  <c r="EA50" i="1"/>
  <c r="EA49" i="1"/>
  <c r="EA48" i="1"/>
  <c r="EA47" i="1"/>
  <c r="EA41" i="1"/>
  <c r="EA40" i="1"/>
  <c r="EA39" i="1"/>
  <c r="EA38" i="1"/>
  <c r="EA33" i="1"/>
  <c r="EA31" i="1"/>
  <c r="EA30" i="1"/>
  <c r="EA35" i="1"/>
  <c r="EA29" i="1"/>
  <c r="EA28" i="1"/>
  <c r="EA22" i="1"/>
  <c r="EA21" i="1"/>
  <c r="EA19" i="1"/>
  <c r="EA17" i="1"/>
  <c r="EA16" i="1"/>
  <c r="DT77" i="1"/>
  <c r="DT50" i="1"/>
  <c r="DT49" i="1"/>
  <c r="DT48" i="1"/>
  <c r="DT47" i="1"/>
  <c r="DT41" i="1"/>
  <c r="DT40" i="1"/>
  <c r="DT39" i="1"/>
  <c r="DT38" i="1"/>
  <c r="DT33" i="1"/>
  <c r="DT31" i="1"/>
  <c r="DT30" i="1"/>
  <c r="DT35" i="1"/>
  <c r="DT29" i="1"/>
  <c r="DT28" i="1"/>
  <c r="DT22" i="1"/>
  <c r="DT21" i="1"/>
  <c r="DT19" i="1"/>
  <c r="DT17" i="1"/>
  <c r="DT16" i="1"/>
  <c r="DM77" i="1"/>
  <c r="DM50" i="1"/>
  <c r="DM49" i="1"/>
  <c r="DM48" i="1"/>
  <c r="DM47" i="1"/>
  <c r="DM41" i="1"/>
  <c r="DM40" i="1"/>
  <c r="DM39" i="1"/>
  <c r="DM38" i="1"/>
  <c r="DM33" i="1"/>
  <c r="DM31" i="1"/>
  <c r="DM30" i="1"/>
  <c r="DM35" i="1"/>
  <c r="DM29" i="1"/>
  <c r="DM28" i="1"/>
  <c r="DM22" i="1"/>
  <c r="DM21" i="1"/>
  <c r="DM19" i="1"/>
  <c r="DM17" i="1"/>
  <c r="DM16" i="1"/>
  <c r="DF77" i="1"/>
  <c r="DF50" i="1"/>
  <c r="DF49" i="1"/>
  <c r="DF48" i="1"/>
  <c r="DF47" i="1"/>
  <c r="DF41" i="1"/>
  <c r="DF40" i="1"/>
  <c r="DF39" i="1"/>
  <c r="DF38" i="1"/>
  <c r="DF33" i="1"/>
  <c r="DF31" i="1"/>
  <c r="DF30" i="1"/>
  <c r="DF35" i="1"/>
  <c r="DF29" i="1"/>
  <c r="DF28" i="1"/>
  <c r="DF22" i="1"/>
  <c r="DF21" i="1"/>
  <c r="DF19" i="1"/>
  <c r="DF17" i="1"/>
  <c r="DF16" i="1"/>
  <c r="CY77" i="1"/>
  <c r="CY50" i="1"/>
  <c r="CY49" i="1"/>
  <c r="CY48" i="1"/>
  <c r="CY47" i="1"/>
  <c r="CY41" i="1"/>
  <c r="CY40" i="1"/>
  <c r="CY39" i="1"/>
  <c r="CY38" i="1"/>
  <c r="CY33" i="1"/>
  <c r="CY31" i="1"/>
  <c r="CY30" i="1"/>
  <c r="CY35" i="1"/>
  <c r="CY29" i="1"/>
  <c r="CY28" i="1"/>
  <c r="CY22" i="1"/>
  <c r="CY21" i="1"/>
  <c r="CY19" i="1"/>
  <c r="CY17" i="1"/>
  <c r="CY16" i="1"/>
  <c r="CR77" i="1"/>
  <c r="CR50" i="1"/>
  <c r="CR49" i="1"/>
  <c r="CR48" i="1"/>
  <c r="CR47" i="1"/>
  <c r="CR41" i="1"/>
  <c r="CR40" i="1"/>
  <c r="CR39" i="1"/>
  <c r="CR38" i="1"/>
  <c r="CR33" i="1"/>
  <c r="CR31" i="1"/>
  <c r="CR30" i="1"/>
  <c r="CR35" i="1"/>
  <c r="CR29" i="1"/>
  <c r="CR28" i="1"/>
  <c r="CR22" i="1"/>
  <c r="CR21" i="1"/>
  <c r="CR19" i="1"/>
  <c r="CR17" i="1"/>
  <c r="CR16" i="1"/>
  <c r="CD77" i="1"/>
  <c r="CD50" i="1"/>
  <c r="CD49" i="1"/>
  <c r="CD48" i="1"/>
  <c r="CD47" i="1"/>
  <c r="CD41" i="1"/>
  <c r="CD40" i="1"/>
  <c r="CD39" i="1"/>
  <c r="CD38" i="1"/>
  <c r="CD33" i="1"/>
  <c r="CD31" i="1"/>
  <c r="CD30" i="1"/>
  <c r="CD35" i="1"/>
  <c r="CD29" i="1"/>
  <c r="CD28" i="1"/>
  <c r="CD22" i="1"/>
  <c r="CD21" i="1"/>
  <c r="CD19" i="1"/>
  <c r="CD17" i="1"/>
  <c r="CD16" i="1"/>
  <c r="BW77" i="1"/>
  <c r="BW50" i="1"/>
  <c r="BW49" i="1"/>
  <c r="BW48" i="1"/>
  <c r="BW47" i="1"/>
  <c r="BW41" i="1"/>
  <c r="BW40" i="1"/>
  <c r="BW39" i="1"/>
  <c r="BW38" i="1"/>
  <c r="BW33" i="1"/>
  <c r="BW31" i="1"/>
  <c r="BW30" i="1"/>
  <c r="BW35" i="1"/>
  <c r="BW29" i="1"/>
  <c r="BW28" i="1"/>
  <c r="BW22" i="1"/>
  <c r="BW21" i="1"/>
  <c r="BW19" i="1"/>
  <c r="BW17" i="1"/>
  <c r="BW16" i="1"/>
  <c r="BP77" i="1"/>
  <c r="BP50" i="1"/>
  <c r="BP49" i="1"/>
  <c r="BP48" i="1"/>
  <c r="BP47" i="1"/>
  <c r="BP41" i="1"/>
  <c r="BP40" i="1"/>
  <c r="BP39" i="1"/>
  <c r="BP38" i="1"/>
  <c r="BP33" i="1"/>
  <c r="BP31" i="1"/>
  <c r="BP30" i="1"/>
  <c r="BP35" i="1"/>
  <c r="BP29" i="1"/>
  <c r="BP28" i="1"/>
  <c r="BP22" i="1"/>
  <c r="BP21" i="1"/>
  <c r="BP19" i="1"/>
  <c r="BP17" i="1"/>
  <c r="BP16" i="1"/>
  <c r="BI77" i="1"/>
  <c r="BI50" i="1"/>
  <c r="BI49" i="1"/>
  <c r="BI48" i="1"/>
  <c r="BI47" i="1"/>
  <c r="BI41" i="1"/>
  <c r="BI40" i="1"/>
  <c r="BI39" i="1"/>
  <c r="BI38" i="1"/>
  <c r="BI33" i="1"/>
  <c r="BI31" i="1"/>
  <c r="BI30" i="1"/>
  <c r="BI35" i="1"/>
  <c r="BI29" i="1"/>
  <c r="BI28" i="1"/>
  <c r="BI22" i="1"/>
  <c r="BI21" i="1"/>
  <c r="BI19" i="1"/>
  <c r="BI17" i="1"/>
  <c r="BI16" i="1"/>
  <c r="BB77" i="1"/>
  <c r="BB50" i="1"/>
  <c r="BB49" i="1"/>
  <c r="BB48" i="1"/>
  <c r="BB47" i="1"/>
  <c r="BB41" i="1"/>
  <c r="BB40" i="1"/>
  <c r="BB39" i="1"/>
  <c r="BB38" i="1"/>
  <c r="BB33" i="1"/>
  <c r="BB31" i="1"/>
  <c r="BB30" i="1"/>
  <c r="BB35" i="1"/>
  <c r="BB29" i="1"/>
  <c r="BB28" i="1"/>
  <c r="BB22" i="1"/>
  <c r="BB21" i="1"/>
  <c r="BB19" i="1"/>
  <c r="BB17" i="1"/>
  <c r="BB16" i="1"/>
  <c r="AU77" i="1"/>
  <c r="AU50" i="1"/>
  <c r="AU49" i="1"/>
  <c r="AU48" i="1"/>
  <c r="AU47" i="1"/>
  <c r="AU41" i="1"/>
  <c r="AU40" i="1"/>
  <c r="AU39" i="1"/>
  <c r="AU38" i="1"/>
  <c r="AU33" i="1"/>
  <c r="AU31" i="1"/>
  <c r="AU30" i="1"/>
  <c r="AU35" i="1"/>
  <c r="AU29" i="1"/>
  <c r="AU28" i="1"/>
  <c r="AU22" i="1"/>
  <c r="AU21" i="1"/>
  <c r="AU19" i="1"/>
  <c r="AU17" i="1"/>
  <c r="AU16" i="1"/>
  <c r="AN77" i="1"/>
  <c r="AN50" i="1"/>
  <c r="AN49" i="1"/>
  <c r="AN48" i="1"/>
  <c r="AN47" i="1"/>
  <c r="AN41" i="1"/>
  <c r="AN40" i="1"/>
  <c r="AN39" i="1"/>
  <c r="AN38" i="1"/>
  <c r="AN33" i="1"/>
  <c r="AN31" i="1"/>
  <c r="AN30" i="1"/>
  <c r="AN35" i="1"/>
  <c r="AN29" i="1"/>
  <c r="AN28" i="1"/>
  <c r="AN22" i="1"/>
  <c r="AN21" i="1"/>
  <c r="AN19" i="1"/>
  <c r="AN17" i="1"/>
  <c r="AN16" i="1"/>
  <c r="AG77" i="1"/>
  <c r="AG50" i="1"/>
  <c r="AG49" i="1"/>
  <c r="AG48" i="1"/>
  <c r="AG47" i="1"/>
  <c r="AG41" i="1"/>
  <c r="AG40" i="1"/>
  <c r="AG39" i="1"/>
  <c r="AG38" i="1"/>
  <c r="AG33" i="1"/>
  <c r="AG31" i="1"/>
  <c r="AG30" i="1"/>
  <c r="AG35" i="1"/>
  <c r="AG29" i="1"/>
  <c r="AG28" i="1"/>
  <c r="AG22" i="1"/>
  <c r="AG21" i="1"/>
  <c r="AG19" i="1"/>
  <c r="AG17" i="1"/>
  <c r="AG16" i="1"/>
  <c r="Z77" i="1"/>
  <c r="Z50" i="1"/>
  <c r="Z49" i="1"/>
  <c r="Z48" i="1"/>
  <c r="Z47" i="1"/>
  <c r="Z41" i="1"/>
  <c r="Z40" i="1"/>
  <c r="Z39" i="1"/>
  <c r="Z38" i="1"/>
  <c r="Z33" i="1"/>
  <c r="Z31" i="1"/>
  <c r="Z30" i="1"/>
  <c r="Z35" i="1"/>
  <c r="Z29" i="1"/>
  <c r="Z28" i="1"/>
  <c r="Z22" i="1"/>
  <c r="Z21" i="1"/>
  <c r="Z19" i="1"/>
  <c r="Z17" i="1"/>
  <c r="Z16" i="1"/>
  <c r="S77" i="1"/>
  <c r="S50" i="1"/>
  <c r="S49" i="1"/>
  <c r="S48" i="1"/>
  <c r="S47" i="1"/>
  <c r="S41" i="1"/>
  <c r="S40" i="1"/>
  <c r="S39" i="1"/>
  <c r="S38" i="1"/>
  <c r="S33" i="1"/>
  <c r="S31" i="1"/>
  <c r="S30" i="1"/>
  <c r="S35" i="1"/>
  <c r="S29" i="1"/>
  <c r="S28" i="1"/>
  <c r="S22" i="1"/>
  <c r="S21" i="1"/>
  <c r="S19" i="1"/>
  <c r="S17" i="1"/>
  <c r="S16" i="1"/>
  <c r="S11" i="1"/>
  <c r="Z11" i="1" s="1"/>
  <c r="AG11" i="1" s="1"/>
  <c r="AN11" i="1" s="1"/>
  <c r="AU11" i="1" s="1"/>
  <c r="BB11" i="1" s="1"/>
  <c r="BI11" i="1" s="1"/>
  <c r="BP11" i="1" s="1"/>
  <c r="BW11" i="1" s="1"/>
  <c r="CD11" i="1" s="1"/>
  <c r="CK11" i="1" s="1"/>
  <c r="CR11" i="1" s="1"/>
  <c r="CY11" i="1" s="1"/>
  <c r="DF11" i="1" s="1"/>
  <c r="DM11" i="1" s="1"/>
  <c r="DT11" i="1" s="1"/>
  <c r="EA11" i="1" s="1"/>
  <c r="EJ15" i="1"/>
  <c r="B7" i="4"/>
  <c r="A9" i="4"/>
  <c r="B11" i="4"/>
  <c r="A17" i="4"/>
  <c r="B17" i="4"/>
  <c r="A19" i="4"/>
  <c r="B19" i="4"/>
  <c r="A21" i="4"/>
  <c r="B21" i="4"/>
  <c r="A23" i="4"/>
  <c r="B23" i="4"/>
  <c r="A25" i="4"/>
  <c r="B25" i="4"/>
  <c r="A27" i="4"/>
  <c r="B27" i="4"/>
  <c r="A29" i="4"/>
  <c r="B29" i="4"/>
  <c r="A33" i="4"/>
  <c r="B33" i="4"/>
  <c r="A35" i="4"/>
  <c r="B35" i="4"/>
  <c r="A37" i="4"/>
  <c r="B37" i="4"/>
  <c r="A39" i="4"/>
  <c r="B39" i="4"/>
  <c r="A41" i="4"/>
  <c r="B41" i="4"/>
  <c r="A43" i="4"/>
  <c r="B43" i="4"/>
  <c r="A45" i="4"/>
  <c r="B45" i="4"/>
  <c r="D45" i="4" s="1"/>
  <c r="B60" i="4"/>
  <c r="B61" i="4"/>
  <c r="K15" i="1"/>
  <c r="L16" i="1"/>
  <c r="L17" i="1"/>
  <c r="L19" i="1"/>
  <c r="L21" i="1"/>
  <c r="L22" i="1"/>
  <c r="K25" i="1"/>
  <c r="EJ25" i="1"/>
  <c r="L28" i="1"/>
  <c r="L29" i="1"/>
  <c r="L35" i="1"/>
  <c r="L30" i="1"/>
  <c r="L31" i="1"/>
  <c r="L33" i="1"/>
  <c r="K37" i="1"/>
  <c r="EJ37" i="1"/>
  <c r="L38" i="1"/>
  <c r="L39" i="1"/>
  <c r="L40" i="1"/>
  <c r="L41" i="1"/>
  <c r="L47" i="1"/>
  <c r="L48" i="1"/>
  <c r="L49" i="1"/>
  <c r="L50" i="1"/>
  <c r="K76" i="1"/>
  <c r="EJ76" i="1"/>
  <c r="L77" i="1"/>
  <c r="EK82" i="1"/>
  <c r="BR45" i="4"/>
  <c r="BV45" i="4"/>
  <c r="BN45" i="4"/>
  <c r="BA45" i="4"/>
  <c r="BK45" i="4"/>
  <c r="AT45" i="4"/>
  <c r="T45" i="4"/>
  <c r="Z45" i="4"/>
  <c r="BP45" i="4"/>
  <c r="BD45" i="4"/>
  <c r="AE45" i="4"/>
  <c r="P45" i="4"/>
  <c r="BW45" i="4"/>
  <c r="I45" i="4"/>
  <c r="AD45" i="4"/>
  <c r="AZ45" i="4"/>
  <c r="BE45" i="4"/>
  <c r="CL45" i="4"/>
  <c r="AW45" i="4"/>
  <c r="AY45" i="4"/>
  <c r="Y45" i="4"/>
  <c r="AK45" i="4"/>
  <c r="CA45" i="4"/>
  <c r="BS45" i="4"/>
  <c r="BF45" i="4"/>
  <c r="Q45" i="4"/>
  <c r="V45" i="4"/>
  <c r="N45" i="4"/>
  <c r="K45" i="4"/>
  <c r="AM45" i="4"/>
  <c r="AR45" i="4"/>
  <c r="BL45" i="4"/>
  <c r="AO45" i="4"/>
  <c r="CF45" i="4"/>
  <c r="AJ45" i="4"/>
  <c r="U45" i="4"/>
  <c r="L45" i="4"/>
  <c r="AX45" i="4"/>
  <c r="G45" i="4"/>
  <c r="AI45" i="4"/>
  <c r="BX45" i="4"/>
  <c r="AG45" i="4"/>
  <c r="CP45" i="4"/>
  <c r="CO45" i="4"/>
  <c r="H45" i="4"/>
  <c r="W45" i="4"/>
  <c r="AN45" i="4"/>
  <c r="AQ45" i="4"/>
  <c r="BQ45" i="4"/>
  <c r="CE45" i="4"/>
  <c r="AP45" i="4"/>
  <c r="X45" i="4"/>
  <c r="F45" i="4"/>
  <c r="AL45" i="4"/>
  <c r="BU45" i="4"/>
  <c r="AA45" i="4"/>
  <c r="BG45" i="4"/>
  <c r="BY45" i="4"/>
  <c r="AH45" i="4"/>
  <c r="CM45" i="4"/>
  <c r="AU45" i="4"/>
  <c r="BO45" i="4"/>
  <c r="BT45" i="4"/>
  <c r="CB45" i="4"/>
  <c r="BH45" i="4"/>
  <c r="CQ18" i="1" l="1"/>
  <c r="AM18" i="1"/>
  <c r="DE64" i="1"/>
  <c r="BH64" i="1"/>
  <c r="BO64" i="1"/>
  <c r="R64" i="1"/>
  <c r="DZ64" i="1"/>
  <c r="AF64" i="1"/>
  <c r="Y64" i="1"/>
  <c r="EG64" i="1"/>
  <c r="CJ64" i="1"/>
  <c r="CQ64" i="1"/>
  <c r="AT64" i="1"/>
  <c r="CX64" i="1"/>
  <c r="BA64" i="1"/>
  <c r="DL64" i="1"/>
  <c r="DS64" i="1"/>
  <c r="BV64" i="1"/>
  <c r="AM64" i="1"/>
  <c r="CC64" i="1"/>
  <c r="CC74" i="1"/>
  <c r="BV74" i="1"/>
  <c r="DL74" i="1"/>
  <c r="DZ74" i="1"/>
  <c r="DS74" i="1"/>
  <c r="R74" i="1"/>
  <c r="AM74" i="1"/>
  <c r="BO74" i="1"/>
  <c r="CQ74" i="1"/>
  <c r="CX74" i="1"/>
  <c r="CJ74" i="1"/>
  <c r="BH74" i="1"/>
  <c r="EG74" i="1"/>
  <c r="DE74" i="1"/>
  <c r="AF74" i="1"/>
  <c r="AT74" i="1"/>
  <c r="BA74" i="1"/>
  <c r="Y74" i="1"/>
  <c r="BH26" i="1"/>
  <c r="AF27" i="1"/>
  <c r="BO27" i="1"/>
  <c r="BV27" i="1"/>
  <c r="BA27" i="1"/>
  <c r="CJ27" i="1"/>
  <c r="DZ27" i="1"/>
  <c r="DL27" i="1"/>
  <c r="Y27" i="1"/>
  <c r="BH27" i="1"/>
  <c r="CQ27" i="1"/>
  <c r="CX27" i="1"/>
  <c r="CC27" i="1"/>
  <c r="DS27" i="1"/>
  <c r="DE27" i="1"/>
  <c r="AT27" i="1"/>
  <c r="EG27" i="1"/>
  <c r="AM27" i="1"/>
  <c r="R27" i="1"/>
  <c r="BV22" i="1"/>
  <c r="BO22" i="1"/>
  <c r="DE18" i="1"/>
  <c r="DS18" i="1"/>
  <c r="BO18" i="1"/>
  <c r="BA18" i="1"/>
  <c r="Y18" i="1"/>
  <c r="EG18" i="1"/>
  <c r="R22" i="1"/>
  <c r="EG30" i="1"/>
  <c r="DL17" i="1"/>
  <c r="CX18" i="1"/>
  <c r="BV18" i="1"/>
  <c r="AM30" i="1"/>
  <c r="CJ30" i="1"/>
  <c r="DL18" i="1"/>
  <c r="CJ18" i="1"/>
  <c r="CJ16" i="1"/>
  <c r="DS30" i="1"/>
  <c r="EG35" i="1"/>
  <c r="EJ16" i="1"/>
  <c r="EH16" i="1" s="1"/>
  <c r="K16" i="1" s="1"/>
  <c r="EJ31" i="1"/>
  <c r="EH31" i="1" s="1"/>
  <c r="K31" i="1" s="1"/>
  <c r="EJ32" i="1"/>
  <c r="EH32" i="1" s="1"/>
  <c r="K32" i="1" s="1"/>
  <c r="BA40" i="1"/>
  <c r="AM49" i="1"/>
  <c r="AT22" i="1"/>
  <c r="EG22" i="1"/>
  <c r="CQ22" i="1"/>
  <c r="EJ18" i="1"/>
  <c r="EH18" i="1" s="1"/>
  <c r="K18" i="1" s="1"/>
  <c r="R18" i="1"/>
  <c r="CC18" i="1"/>
  <c r="DZ18" i="1"/>
  <c r="EJ26" i="1"/>
  <c r="EH26" i="1" s="1"/>
  <c r="K26" i="1" s="1"/>
  <c r="AM22" i="1"/>
  <c r="AT18" i="1"/>
  <c r="Y22" i="1"/>
  <c r="AF22" i="1"/>
  <c r="BA22" i="1"/>
  <c r="BH22" i="1"/>
  <c r="EJ22" i="1"/>
  <c r="EH22" i="1" s="1"/>
  <c r="K22" i="1" s="1"/>
  <c r="DE22" i="1"/>
  <c r="DZ22" i="1"/>
  <c r="DL30" i="1"/>
  <c r="BV17" i="1"/>
  <c r="BH23" i="1"/>
  <c r="AT17" i="1"/>
  <c r="BA17" i="1"/>
  <c r="BO17" i="1"/>
  <c r="DZ30" i="1"/>
  <c r="DE17" i="1"/>
  <c r="DS17" i="1"/>
  <c r="DE30" i="1"/>
  <c r="BV30" i="1"/>
  <c r="CJ17" i="1"/>
  <c r="CC17" i="1"/>
  <c r="BH17" i="1"/>
  <c r="CX30" i="1"/>
  <c r="BH30" i="1"/>
  <c r="Y17" i="1"/>
  <c r="CQ17" i="1"/>
  <c r="CQ48" i="1"/>
  <c r="CJ22" i="1"/>
  <c r="CX22" i="1"/>
  <c r="CC22" i="1"/>
  <c r="CQ30" i="1"/>
  <c r="R30" i="1"/>
  <c r="Y30" i="1"/>
  <c r="EG17" i="1"/>
  <c r="DL22" i="1"/>
  <c r="DS22" i="1"/>
  <c r="DZ17" i="1"/>
  <c r="CX17" i="1"/>
  <c r="R17" i="1"/>
  <c r="DZ50" i="1"/>
  <c r="BH18" i="1"/>
  <c r="AF18" i="1"/>
  <c r="EJ77" i="1"/>
  <c r="EH77" i="1" s="1"/>
  <c r="K77" i="1" s="1"/>
  <c r="BO30" i="1"/>
  <c r="BA30" i="1"/>
  <c r="AF30" i="1"/>
  <c r="CX33" i="1"/>
  <c r="BH21" i="1"/>
  <c r="AM19" i="1"/>
  <c r="DL28" i="1"/>
  <c r="R19" i="1"/>
  <c r="EG19" i="1"/>
  <c r="CJ19" i="1"/>
  <c r="DS19" i="1"/>
  <c r="BA19" i="1"/>
  <c r="AF19" i="1"/>
  <c r="BH19" i="1"/>
  <c r="DE19" i="1"/>
  <c r="DZ19" i="1"/>
  <c r="BV19" i="1"/>
  <c r="CC19" i="1"/>
  <c r="AT19" i="1"/>
  <c r="CX19" i="1"/>
  <c r="Y19" i="1"/>
  <c r="BO19" i="1"/>
  <c r="CQ19" i="1"/>
  <c r="DL19" i="1"/>
  <c r="EJ49" i="1"/>
  <c r="EH49" i="1" s="1"/>
  <c r="K49" i="1" s="1"/>
  <c r="EJ47" i="1"/>
  <c r="EH47" i="1" s="1"/>
  <c r="K47" i="1" s="1"/>
  <c r="EJ39" i="1"/>
  <c r="EH39" i="1" s="1"/>
  <c r="K39" i="1" s="1"/>
  <c r="EJ28" i="1"/>
  <c r="EH28" i="1" s="1"/>
  <c r="K28" i="1" s="1"/>
  <c r="AT33" i="1"/>
  <c r="BH33" i="1"/>
  <c r="DS33" i="1"/>
  <c r="EG33" i="1"/>
  <c r="BO33" i="1"/>
  <c r="BV33" i="1"/>
  <c r="CQ33" i="1"/>
  <c r="DZ33" i="1"/>
  <c r="DE33" i="1"/>
  <c r="CC33" i="1"/>
  <c r="BA33" i="1"/>
  <c r="Y33" i="1"/>
  <c r="R33" i="1"/>
  <c r="DL33" i="1"/>
  <c r="CJ33" i="1"/>
  <c r="AF17" i="1"/>
  <c r="AT30" i="1"/>
  <c r="EJ21" i="1"/>
  <c r="EH21" i="1" s="1"/>
  <c r="K21" i="1" s="1"/>
  <c r="CC30" i="1"/>
  <c r="EJ23" i="1"/>
  <c r="EH23" i="1" s="1"/>
  <c r="K23" i="1" s="1"/>
  <c r="EJ35" i="1"/>
  <c r="EH35" i="1" s="1"/>
  <c r="K35" i="1" s="1"/>
  <c r="EJ38" i="1"/>
  <c r="EH38" i="1" s="1"/>
  <c r="K38" i="1" s="1"/>
  <c r="EJ41" i="1"/>
  <c r="EH41" i="1" s="1"/>
  <c r="K41" i="1" s="1"/>
  <c r="EJ50" i="1"/>
  <c r="EH50" i="1" s="1"/>
  <c r="K50" i="1" s="1"/>
  <c r="AT31" i="1"/>
  <c r="DE23" i="1"/>
  <c r="AF33" i="1"/>
  <c r="Y21" i="1"/>
  <c r="EJ29" i="1"/>
  <c r="EH29" i="1" s="1"/>
  <c r="K29" i="1" s="1"/>
  <c r="EJ33" i="1"/>
  <c r="EH33" i="1" s="1"/>
  <c r="K33" i="1" s="1"/>
  <c r="AM33" i="1"/>
  <c r="EJ40" i="1"/>
  <c r="EH40" i="1" s="1"/>
  <c r="K40" i="1" s="1"/>
  <c r="EJ48" i="1"/>
  <c r="EH48" i="1" s="1"/>
  <c r="K48" i="1" s="1"/>
  <c r="BO16" i="1"/>
  <c r="BH16" i="1"/>
  <c r="DE16" i="1"/>
  <c r="DS16" i="1"/>
  <c r="DL16" i="1"/>
  <c r="Y16" i="1"/>
  <c r="CC16" i="1"/>
  <c r="R16" i="1"/>
  <c r="AM16" i="1"/>
  <c r="DL23" i="1"/>
  <c r="BR46" i="4"/>
  <c r="EJ17" i="1"/>
  <c r="EH17" i="1" s="1"/>
  <c r="K17" i="1" s="1"/>
  <c r="AM17" i="1"/>
  <c r="AT23" i="1"/>
  <c r="CC23" i="1"/>
  <c r="EG23" i="1"/>
  <c r="CJ23" i="1"/>
  <c r="BO23" i="1"/>
  <c r="BV23" i="1"/>
  <c r="CX23" i="1"/>
  <c r="R23" i="1"/>
  <c r="Y23" i="1"/>
  <c r="AF39" i="1"/>
  <c r="EJ19" i="1"/>
  <c r="EH19" i="1" s="1"/>
  <c r="K19" i="1" s="1"/>
  <c r="EJ30" i="1"/>
  <c r="EH30" i="1" s="1"/>
  <c r="K30" i="1" s="1"/>
  <c r="BO21" i="1"/>
  <c r="BA21" i="1"/>
  <c r="AM26" i="1"/>
  <c r="AF21" i="1"/>
  <c r="AT21" i="1"/>
  <c r="DE26" i="1"/>
  <c r="DZ21" i="1"/>
  <c r="BA26" i="1"/>
  <c r="Y26" i="1"/>
  <c r="DE21" i="1"/>
  <c r="CX21" i="1"/>
  <c r="CJ21" i="1"/>
  <c r="CQ35" i="1"/>
  <c r="AF35" i="1"/>
  <c r="CC35" i="1"/>
  <c r="Y35" i="1"/>
  <c r="BA35" i="1"/>
  <c r="AT35" i="1"/>
  <c r="DZ35" i="1"/>
  <c r="CC26" i="1"/>
  <c r="DS31" i="1"/>
  <c r="BO26" i="1"/>
  <c r="CX26" i="1"/>
  <c r="BV21" i="1"/>
  <c r="R21" i="1"/>
  <c r="DS21" i="1"/>
  <c r="AM21" i="1"/>
  <c r="CC21" i="1"/>
  <c r="EG21" i="1"/>
  <c r="DL21" i="1"/>
  <c r="CQ21" i="1"/>
  <c r="CX35" i="1"/>
  <c r="AM35" i="1"/>
  <c r="BV35" i="1"/>
  <c r="R35" i="1"/>
  <c r="DL35" i="1"/>
  <c r="BH35" i="1"/>
  <c r="CJ35" i="1"/>
  <c r="DE35" i="1"/>
  <c r="DS35" i="1"/>
  <c r="BO35" i="1"/>
  <c r="AM23" i="1"/>
  <c r="DZ23" i="1"/>
  <c r="DS23" i="1"/>
  <c r="BA23" i="1"/>
  <c r="CQ23" i="1"/>
  <c r="AF23" i="1"/>
  <c r="BO29" i="1"/>
  <c r="R29" i="1"/>
  <c r="AF29" i="1"/>
  <c r="AM29" i="1"/>
  <c r="DZ29" i="1"/>
  <c r="AF31" i="1"/>
  <c r="DS29" i="1"/>
  <c r="CJ31" i="1"/>
  <c r="BV31" i="1"/>
  <c r="BO31" i="1"/>
  <c r="EG31" i="1"/>
  <c r="BA31" i="1"/>
  <c r="BH31" i="1"/>
  <c r="DL31" i="1"/>
  <c r="CC31" i="1"/>
  <c r="DZ31" i="1"/>
  <c r="Y31" i="1"/>
  <c r="CX31" i="1"/>
  <c r="AM31" i="1"/>
  <c r="CQ31" i="1"/>
  <c r="DE31" i="1"/>
  <c r="R31" i="1"/>
  <c r="AT29" i="1"/>
  <c r="BH29" i="1"/>
  <c r="DE29" i="1"/>
  <c r="CC29" i="1"/>
  <c r="EG29" i="1"/>
  <c r="Y29" i="1"/>
  <c r="BA29" i="1"/>
  <c r="CX29" i="1"/>
  <c r="BO49" i="1"/>
  <c r="AT16" i="1"/>
  <c r="BV16" i="1"/>
  <c r="DZ16" i="1"/>
  <c r="AF16" i="1"/>
  <c r="CX16" i="1"/>
  <c r="BA16" i="1"/>
  <c r="CQ16" i="1"/>
  <c r="EG16" i="1"/>
  <c r="DL29" i="1"/>
  <c r="BV29" i="1"/>
  <c r="CJ29" i="1"/>
  <c r="CQ29" i="1"/>
  <c r="AI46" i="4"/>
  <c r="AN46" i="4"/>
  <c r="AC45" i="4"/>
  <c r="M45" i="4"/>
  <c r="CC45" i="4"/>
  <c r="BB45" i="4"/>
  <c r="AX46" i="4" s="1"/>
  <c r="CH45" i="4"/>
  <c r="AF45" i="4"/>
  <c r="AD46" i="4" s="1"/>
  <c r="CI45" i="4"/>
  <c r="E45" i="4"/>
  <c r="CG45" i="4"/>
  <c r="AB45" i="4"/>
  <c r="BC45" i="4"/>
  <c r="BC46" i="4" s="1"/>
  <c r="R45" i="4"/>
  <c r="CD45" i="4"/>
  <c r="CN45" i="4"/>
  <c r="CL46" i="4" s="1"/>
  <c r="BM45" i="4"/>
  <c r="BM46" i="4" s="1"/>
  <c r="AS45" i="4"/>
  <c r="BJ45" i="4"/>
  <c r="BI45" i="4"/>
  <c r="CJ45" i="4"/>
  <c r="BZ45" i="4"/>
  <c r="BW46" i="4" s="1"/>
  <c r="O45" i="4"/>
  <c r="S45" i="4"/>
  <c r="AV45" i="4"/>
  <c r="J45" i="4"/>
  <c r="CK45" i="4"/>
  <c r="T46" i="4"/>
  <c r="CJ26" i="1"/>
  <c r="AT26" i="1"/>
  <c r="AF26" i="1"/>
  <c r="DL26" i="1"/>
  <c r="EG26" i="1"/>
  <c r="DS26" i="1"/>
  <c r="CQ26" i="1"/>
  <c r="DZ26" i="1"/>
  <c r="R26" i="1"/>
  <c r="BV26" i="1"/>
  <c r="AF50" i="1" l="1"/>
  <c r="BV49" i="1"/>
  <c r="DE49" i="1"/>
  <c r="CQ49" i="1"/>
  <c r="DL49" i="1"/>
  <c r="BA48" i="1"/>
  <c r="CC38" i="1"/>
  <c r="BA50" i="1"/>
  <c r="DZ49" i="1"/>
  <c r="AT49" i="1"/>
  <c r="DS49" i="1"/>
  <c r="DS40" i="1"/>
  <c r="R49" i="1"/>
  <c r="AF49" i="1"/>
  <c r="CC49" i="1"/>
  <c r="EG49" i="1"/>
  <c r="BA49" i="1"/>
  <c r="CX49" i="1"/>
  <c r="CJ49" i="1"/>
  <c r="BH49" i="1"/>
  <c r="Y49" i="1"/>
  <c r="DZ40" i="1"/>
  <c r="R48" i="1"/>
  <c r="CQ50" i="1"/>
  <c r="AM50" i="1"/>
  <c r="EG50" i="1"/>
  <c r="R50" i="1"/>
  <c r="Y50" i="1"/>
  <c r="AT50" i="1"/>
  <c r="CC50" i="1"/>
  <c r="DS50" i="1"/>
  <c r="CX50" i="1"/>
  <c r="DL50" i="1"/>
  <c r="CJ50" i="1"/>
  <c r="EK74" i="1"/>
  <c r="EI74" i="1" s="1"/>
  <c r="EK64" i="1"/>
  <c r="EI64" i="1" s="1"/>
  <c r="CC48" i="1"/>
  <c r="BO48" i="1"/>
  <c r="AT48" i="1"/>
  <c r="DS48" i="1"/>
  <c r="DE48" i="1"/>
  <c r="EK23" i="1"/>
  <c r="EI23" i="1" s="1"/>
  <c r="EG48" i="1"/>
  <c r="AF48" i="1"/>
  <c r="DL48" i="1"/>
  <c r="BV48" i="1"/>
  <c r="BH50" i="1"/>
  <c r="BO50" i="1"/>
  <c r="DE50" i="1"/>
  <c r="BV50" i="1"/>
  <c r="BH48" i="1"/>
  <c r="AM48" i="1"/>
  <c r="Y48" i="1"/>
  <c r="CX48" i="1"/>
  <c r="CJ48" i="1"/>
  <c r="DZ48" i="1"/>
  <c r="AM28" i="1"/>
  <c r="CX28" i="1"/>
  <c r="DE28" i="1"/>
  <c r="BO28" i="1"/>
  <c r="AT28" i="1"/>
  <c r="CC28" i="1"/>
  <c r="CQ28" i="1"/>
  <c r="BA28" i="1"/>
  <c r="BV28" i="1"/>
  <c r="EG28" i="1"/>
  <c r="BH28" i="1"/>
  <c r="AF28" i="1"/>
  <c r="R28" i="1"/>
  <c r="CJ28" i="1"/>
  <c r="DS28" i="1"/>
  <c r="EK30" i="1"/>
  <c r="EI30" i="1" s="1"/>
  <c r="EK18" i="1"/>
  <c r="EI18" i="1" s="1"/>
  <c r="EK22" i="1"/>
  <c r="EI22" i="1" s="1"/>
  <c r="DZ39" i="1"/>
  <c r="CQ40" i="1"/>
  <c r="R40" i="1"/>
  <c r="AM40" i="1"/>
  <c r="DE40" i="1"/>
  <c r="CX40" i="1"/>
  <c r="AT40" i="1"/>
  <c r="DL40" i="1"/>
  <c r="Y40" i="1"/>
  <c r="BO40" i="1"/>
  <c r="CC40" i="1"/>
  <c r="AF40" i="1"/>
  <c r="EG40" i="1"/>
  <c r="BV40" i="1"/>
  <c r="CJ40" i="1"/>
  <c r="BH40" i="1"/>
  <c r="EK27" i="1"/>
  <c r="EI27" i="1" s="1"/>
  <c r="Y28" i="1"/>
  <c r="DZ28" i="1"/>
  <c r="EK17" i="1"/>
  <c r="EI17" i="1" s="1"/>
  <c r="EK33" i="1"/>
  <c r="EI33" i="1" s="1"/>
  <c r="EK19" i="1"/>
  <c r="EI19" i="1" s="1"/>
  <c r="DS39" i="1"/>
  <c r="CJ41" i="1"/>
  <c r="DL41" i="1"/>
  <c r="R41" i="1"/>
  <c r="EG41" i="1"/>
  <c r="BO41" i="1"/>
  <c r="BA41" i="1"/>
  <c r="BH41" i="1"/>
  <c r="CQ41" i="1"/>
  <c r="CX41" i="1"/>
  <c r="AF41" i="1"/>
  <c r="AT41" i="1"/>
  <c r="DS41" i="1"/>
  <c r="DZ41" i="1"/>
  <c r="DE41" i="1"/>
  <c r="Y41" i="1"/>
  <c r="CC41" i="1"/>
  <c r="AM41" i="1"/>
  <c r="BV41" i="1"/>
  <c r="BH46" i="4"/>
  <c r="Y46" i="4"/>
  <c r="BL35" i="4"/>
  <c r="DL39" i="1"/>
  <c r="BA39" i="1"/>
  <c r="EG39" i="1"/>
  <c r="AT39" i="1"/>
  <c r="CJ39" i="1"/>
  <c r="CQ39" i="1"/>
  <c r="CX39" i="1"/>
  <c r="R39" i="1"/>
  <c r="BO39" i="1"/>
  <c r="CC39" i="1"/>
  <c r="DE39" i="1"/>
  <c r="BH39" i="1"/>
  <c r="BA77" i="1"/>
  <c r="CC77" i="1"/>
  <c r="BA38" i="1"/>
  <c r="EG38" i="1"/>
  <c r="AM38" i="1"/>
  <c r="CX38" i="1"/>
  <c r="AF38" i="1"/>
  <c r="CQ38" i="1"/>
  <c r="BV38" i="1"/>
  <c r="BH38" i="1"/>
  <c r="DE38" i="1"/>
  <c r="DL38" i="1"/>
  <c r="AT38" i="1"/>
  <c r="DS38" i="1"/>
  <c r="R38" i="1"/>
  <c r="DZ38" i="1"/>
  <c r="BO38" i="1"/>
  <c r="Y38" i="1"/>
  <c r="CJ38" i="1"/>
  <c r="EK21" i="1"/>
  <c r="EI21" i="1" s="1"/>
  <c r="BR43" i="4"/>
  <c r="CJ77" i="1"/>
  <c r="BV77" i="1"/>
  <c r="R77" i="1"/>
  <c r="Y77" i="1"/>
  <c r="DE77" i="1"/>
  <c r="DE75" i="1" s="1"/>
  <c r="AM77" i="1"/>
  <c r="CX77" i="1"/>
  <c r="DS77" i="1"/>
  <c r="DL77" i="1"/>
  <c r="BO77" i="1"/>
  <c r="EG77" i="1"/>
  <c r="BH77" i="1"/>
  <c r="DZ77" i="1"/>
  <c r="AF77" i="1"/>
  <c r="CQ77" i="1"/>
  <c r="AT77" i="1"/>
  <c r="AM39" i="1"/>
  <c r="Y39" i="1"/>
  <c r="BV39" i="1"/>
  <c r="BA47" i="1"/>
  <c r="CQ47" i="1"/>
  <c r="BO47" i="1"/>
  <c r="DS47" i="1"/>
  <c r="AT47" i="1"/>
  <c r="DE47" i="1"/>
  <c r="AM47" i="1"/>
  <c r="Y47" i="1"/>
  <c r="CC47" i="1"/>
  <c r="BV47" i="1"/>
  <c r="BH47" i="1"/>
  <c r="DZ47" i="1"/>
  <c r="DL47" i="1"/>
  <c r="R47" i="1"/>
  <c r="CJ47" i="1"/>
  <c r="CX47" i="1"/>
  <c r="AF47" i="1"/>
  <c r="EG47" i="1"/>
  <c r="EK35" i="1"/>
  <c r="EI35" i="1" s="1"/>
  <c r="EK31" i="1"/>
  <c r="EI31" i="1" s="1"/>
  <c r="EK16" i="1"/>
  <c r="EI16" i="1" s="1"/>
  <c r="EK29" i="1"/>
  <c r="EI29" i="1" s="1"/>
  <c r="CX32" i="1"/>
  <c r="R32" i="1"/>
  <c r="CJ32" i="1"/>
  <c r="EG32" i="1"/>
  <c r="BA32" i="1"/>
  <c r="AM32" i="1"/>
  <c r="DZ32" i="1"/>
  <c r="AT32" i="1"/>
  <c r="BO32" i="1"/>
  <c r="CC32" i="1"/>
  <c r="CQ32" i="1"/>
  <c r="AF32" i="1"/>
  <c r="BV32" i="1"/>
  <c r="DS32" i="1"/>
  <c r="BH32" i="1"/>
  <c r="DE32" i="1"/>
  <c r="Y32" i="1"/>
  <c r="DL32" i="1"/>
  <c r="J46" i="4"/>
  <c r="AS46" i="4"/>
  <c r="O46" i="4"/>
  <c r="CG46" i="4"/>
  <c r="EK26" i="1"/>
  <c r="EI26" i="1" s="1"/>
  <c r="E46" i="4"/>
  <c r="CQ46" i="4" s="1"/>
  <c r="CQ45" i="4"/>
  <c r="CB46" i="4"/>
  <c r="EK49" i="1" l="1"/>
  <c r="EI49" i="1" s="1"/>
  <c r="EK48" i="1"/>
  <c r="EI48" i="1" s="1"/>
  <c r="EK50" i="1"/>
  <c r="EI50" i="1" s="1"/>
  <c r="EK28" i="1"/>
  <c r="EI28" i="1" s="1"/>
  <c r="DZ24" i="1"/>
  <c r="DT24" i="1" s="1"/>
  <c r="Y24" i="1"/>
  <c r="S24" i="1" s="1"/>
  <c r="EF75" i="1"/>
  <c r="CP23" i="4" s="1"/>
  <c r="EB75" i="1"/>
  <c r="CL23" i="4" s="1"/>
  <c r="DO75" i="1"/>
  <c r="CC23" i="4" s="1"/>
  <c r="DW75" i="1"/>
  <c r="CI23" i="4" s="1"/>
  <c r="DJ75" i="1"/>
  <c r="BZ23" i="4" s="1"/>
  <c r="DD75" i="1"/>
  <c r="BV23" i="4" s="1"/>
  <c r="CZ75" i="1"/>
  <c r="BR23" i="4" s="1"/>
  <c r="CT75" i="1"/>
  <c r="BN23" i="4" s="1"/>
  <c r="CN75" i="1"/>
  <c r="BJ23" i="4" s="1"/>
  <c r="CH75" i="1"/>
  <c r="BF23" i="4" s="1"/>
  <c r="CB75" i="1"/>
  <c r="BB23" i="4" s="1"/>
  <c r="BX75" i="1"/>
  <c r="AX23" i="4" s="1"/>
  <c r="BR75" i="1"/>
  <c r="AT23" i="4" s="1"/>
  <c r="BL75" i="1"/>
  <c r="AP23" i="4" s="1"/>
  <c r="BF75" i="1"/>
  <c r="AL23" i="4" s="1"/>
  <c r="AZ75" i="1"/>
  <c r="AH23" i="4" s="1"/>
  <c r="AV75" i="1"/>
  <c r="AD23" i="4" s="1"/>
  <c r="AP75" i="1"/>
  <c r="Z23" i="4" s="1"/>
  <c r="AJ75" i="1"/>
  <c r="V23" i="4" s="1"/>
  <c r="AD75" i="1"/>
  <c r="R23" i="4" s="1"/>
  <c r="X75" i="1"/>
  <c r="N23" i="4" s="1"/>
  <c r="T75" i="1"/>
  <c r="J23" i="4" s="1"/>
  <c r="O75" i="1"/>
  <c r="G23" i="4" s="1"/>
  <c r="DR75" i="1"/>
  <c r="CF23" i="4" s="1"/>
  <c r="DN75" i="1"/>
  <c r="CB23" i="4" s="1"/>
  <c r="DV75" i="1"/>
  <c r="CH23" i="4" s="1"/>
  <c r="DI75" i="1"/>
  <c r="BY23" i="4" s="1"/>
  <c r="DC75" i="1"/>
  <c r="BU23" i="4" s="1"/>
  <c r="CS75" i="1"/>
  <c r="BM23" i="4" s="1"/>
  <c r="CM75" i="1"/>
  <c r="BI23" i="4" s="1"/>
  <c r="CG75" i="1"/>
  <c r="BE23" i="4" s="1"/>
  <c r="CA75" i="1"/>
  <c r="BA23" i="4" s="1"/>
  <c r="BU75" i="1"/>
  <c r="AW23" i="4" s="1"/>
  <c r="BK75" i="1"/>
  <c r="AO23" i="4" s="1"/>
  <c r="AY75" i="1"/>
  <c r="AG23" i="4" s="1"/>
  <c r="AO75" i="1"/>
  <c r="Y23" i="4" s="1"/>
  <c r="AC75" i="1"/>
  <c r="Q23" i="4" s="1"/>
  <c r="Q75" i="1"/>
  <c r="I23" i="4" s="1"/>
  <c r="DP75" i="1"/>
  <c r="CD23" i="4" s="1"/>
  <c r="DX75" i="1"/>
  <c r="CJ23" i="4" s="1"/>
  <c r="DK75" i="1"/>
  <c r="CA23" i="4" s="1"/>
  <c r="DG75" i="1"/>
  <c r="BW23" i="4" s="1"/>
  <c r="DA75" i="1"/>
  <c r="BS23" i="4" s="1"/>
  <c r="CU75" i="1"/>
  <c r="BO23" i="4" s="1"/>
  <c r="CO75" i="1"/>
  <c r="BK23" i="4" s="1"/>
  <c r="CI75" i="1"/>
  <c r="BG23" i="4" s="1"/>
  <c r="CE75" i="1"/>
  <c r="BC23" i="4" s="1"/>
  <c r="BY75" i="1"/>
  <c r="AY23" i="4" s="1"/>
  <c r="BS75" i="1"/>
  <c r="AU23" i="4" s="1"/>
  <c r="BM75" i="1"/>
  <c r="AQ23" i="4" s="1"/>
  <c r="BG75" i="1"/>
  <c r="AM23" i="4" s="1"/>
  <c r="BC75" i="1"/>
  <c r="AI23" i="4" s="1"/>
  <c r="AQ75" i="1"/>
  <c r="AA23" i="4" s="1"/>
  <c r="AK75" i="1"/>
  <c r="W23" i="4" s="1"/>
  <c r="AE75" i="1"/>
  <c r="S23" i="4" s="1"/>
  <c r="AA75" i="1"/>
  <c r="O23" i="4" s="1"/>
  <c r="U75" i="1"/>
  <c r="K23" i="4" s="1"/>
  <c r="EE75" i="1"/>
  <c r="CO23" i="4" s="1"/>
  <c r="CW75" i="1"/>
  <c r="BQ23" i="4" s="1"/>
  <c r="BQ75" i="1"/>
  <c r="AS23" i="4" s="1"/>
  <c r="BE75" i="1"/>
  <c r="AK23" i="4" s="1"/>
  <c r="AS75" i="1"/>
  <c r="AC23" i="4" s="1"/>
  <c r="AI75" i="1"/>
  <c r="U23" i="4" s="1"/>
  <c r="W75" i="1"/>
  <c r="M23" i="4" s="1"/>
  <c r="P75" i="1"/>
  <c r="H23" i="4" s="1"/>
  <c r="ED75" i="1"/>
  <c r="CN23" i="4" s="1"/>
  <c r="DQ75" i="1"/>
  <c r="CE23" i="4" s="1"/>
  <c r="DY75" i="1"/>
  <c r="CK23" i="4" s="1"/>
  <c r="DU75" i="1"/>
  <c r="CG23" i="4" s="1"/>
  <c r="DH75" i="1"/>
  <c r="BX23" i="4" s="1"/>
  <c r="DB75" i="1"/>
  <c r="BT23" i="4" s="1"/>
  <c r="CV75" i="1"/>
  <c r="BP23" i="4" s="1"/>
  <c r="CP75" i="1"/>
  <c r="BL23" i="4" s="1"/>
  <c r="CL75" i="1"/>
  <c r="BH23" i="4" s="1"/>
  <c r="CF75" i="1"/>
  <c r="BD23" i="4" s="1"/>
  <c r="BZ75" i="1"/>
  <c r="AZ23" i="4" s="1"/>
  <c r="BT75" i="1"/>
  <c r="AV23" i="4" s="1"/>
  <c r="BN75" i="1"/>
  <c r="AR23" i="4" s="1"/>
  <c r="BJ75" i="1"/>
  <c r="AN23" i="4" s="1"/>
  <c r="BD75" i="1"/>
  <c r="AJ23" i="4" s="1"/>
  <c r="AX75" i="1"/>
  <c r="AF23" i="4" s="1"/>
  <c r="AR75" i="1"/>
  <c r="AB23" i="4" s="1"/>
  <c r="AL75" i="1"/>
  <c r="X23" i="4" s="1"/>
  <c r="AH75" i="1"/>
  <c r="T23" i="4" s="1"/>
  <c r="AB75" i="1"/>
  <c r="V75" i="1"/>
  <c r="L23" i="4" s="1"/>
  <c r="N75" i="1"/>
  <c r="F23" i="4" s="1"/>
  <c r="EC75" i="1"/>
  <c r="CM23" i="4" s="1"/>
  <c r="AW75" i="1"/>
  <c r="AE23" i="4" s="1"/>
  <c r="M75" i="1"/>
  <c r="R75" i="1"/>
  <c r="L75" i="1" s="1"/>
  <c r="BV75" i="1"/>
  <c r="BP75" i="1" s="1"/>
  <c r="EK40" i="1"/>
  <c r="EI40" i="1" s="1"/>
  <c r="DL75" i="1"/>
  <c r="DF75" i="1" s="1"/>
  <c r="CO43" i="4"/>
  <c r="CJ43" i="4"/>
  <c r="CQ75" i="1"/>
  <c r="CK75" i="1" s="1"/>
  <c r="CX75" i="1"/>
  <c r="CR75" i="1" s="1"/>
  <c r="BA75" i="1"/>
  <c r="AU75" i="1" s="1"/>
  <c r="CC75" i="1"/>
  <c r="BW75" i="1" s="1"/>
  <c r="DS75" i="1"/>
  <c r="DM75" i="1" s="1"/>
  <c r="X35" i="4"/>
  <c r="AE35" i="4"/>
  <c r="BS35" i="4"/>
  <c r="AT75" i="1"/>
  <c r="AN75" i="1" s="1"/>
  <c r="U35" i="4"/>
  <c r="EK41" i="1"/>
  <c r="EI41" i="1" s="1"/>
  <c r="AW25" i="4"/>
  <c r="AY25" i="4"/>
  <c r="BA25" i="4"/>
  <c r="G25" i="4"/>
  <c r="BV25" i="4"/>
  <c r="AF25" i="4"/>
  <c r="BK25" i="4"/>
  <c r="S25" i="4"/>
  <c r="AE25" i="4"/>
  <c r="AJ25" i="4"/>
  <c r="L25" i="4"/>
  <c r="CN25" i="4"/>
  <c r="BD25" i="4"/>
  <c r="N25" i="4"/>
  <c r="AH25" i="4"/>
  <c r="AL25" i="4"/>
  <c r="K25" i="4"/>
  <c r="AX25" i="4"/>
  <c r="AO25" i="4"/>
  <c r="V25" i="4"/>
  <c r="BX25" i="4"/>
  <c r="CM25" i="4"/>
  <c r="M25" i="4"/>
  <c r="BW25" i="4"/>
  <c r="AM25" i="4"/>
  <c r="T25" i="4"/>
  <c r="Z25" i="4"/>
  <c r="O25" i="4"/>
  <c r="AS25" i="4"/>
  <c r="CI25" i="4"/>
  <c r="BP25" i="4"/>
  <c r="CA25" i="4"/>
  <c r="CP25" i="4"/>
  <c r="BB25" i="4"/>
  <c r="BI25" i="4"/>
  <c r="X25" i="4"/>
  <c r="W25" i="4"/>
  <c r="CL25" i="4"/>
  <c r="R25" i="4"/>
  <c r="BG25" i="4"/>
  <c r="CH25" i="4"/>
  <c r="AC25" i="4"/>
  <c r="BS25" i="4"/>
  <c r="CG25" i="4"/>
  <c r="AU25" i="4"/>
  <c r="BM25" i="4"/>
  <c r="F25" i="4"/>
  <c r="AN25" i="4"/>
  <c r="AZ25" i="4"/>
  <c r="AD25" i="4"/>
  <c r="BH25" i="4"/>
  <c r="CJ25" i="4"/>
  <c r="BY25" i="4"/>
  <c r="AP25" i="4"/>
  <c r="CC24" i="1"/>
  <c r="BW24" i="1" s="1"/>
  <c r="EG75" i="1"/>
  <c r="EA75" i="1" s="1"/>
  <c r="AM24" i="1"/>
  <c r="AG24" i="1" s="1"/>
  <c r="BC24" i="1"/>
  <c r="AI19" i="4" s="1"/>
  <c r="R24" i="1"/>
  <c r="L24" i="1" s="1"/>
  <c r="BO75" i="1"/>
  <c r="BI75" i="1" s="1"/>
  <c r="AP37" i="4"/>
  <c r="DZ75" i="1"/>
  <c r="DT75" i="1" s="1"/>
  <c r="CJ75" i="1"/>
  <c r="CD75" i="1" s="1"/>
  <c r="DL36" i="1"/>
  <c r="AF24" i="1"/>
  <c r="Z24" i="1" s="1"/>
  <c r="AT24" i="1"/>
  <c r="AN24" i="1" s="1"/>
  <c r="BA24" i="1"/>
  <c r="AU24" i="1" s="1"/>
  <c r="CX24" i="1"/>
  <c r="CR24" i="1" s="1"/>
  <c r="J35" i="4"/>
  <c r="BH24" i="1"/>
  <c r="BB24" i="1" s="1"/>
  <c r="BH75" i="1"/>
  <c r="BB75" i="1" s="1"/>
  <c r="BU35" i="4"/>
  <c r="AX35" i="4"/>
  <c r="AK35" i="4"/>
  <c r="BV24" i="1"/>
  <c r="BP24" i="1" s="1"/>
  <c r="BO24" i="1"/>
  <c r="BI24" i="1" s="1"/>
  <c r="AM35" i="4"/>
  <c r="DQ36" i="1"/>
  <c r="CE21" i="4" s="1"/>
  <c r="CB35" i="4"/>
  <c r="S35" i="4"/>
  <c r="AY35" i="4"/>
  <c r="AW35" i="4"/>
  <c r="CJ35" i="4"/>
  <c r="CA35" i="4"/>
  <c r="AR35" i="4"/>
  <c r="BO35" i="4"/>
  <c r="Q35" i="4"/>
  <c r="Z35" i="4"/>
  <c r="BQ35" i="4"/>
  <c r="AP35" i="4"/>
  <c r="O35" i="4"/>
  <c r="CI35" i="4"/>
  <c r="BT35" i="4"/>
  <c r="CG35" i="4"/>
  <c r="CO35" i="4"/>
  <c r="AN35" i="4"/>
  <c r="AU35" i="4"/>
  <c r="W35" i="4"/>
  <c r="AB35" i="4"/>
  <c r="BE35" i="4"/>
  <c r="AI35" i="4"/>
  <c r="BG35" i="4"/>
  <c r="BA35" i="4"/>
  <c r="CC35" i="4"/>
  <c r="BB35" i="4"/>
  <c r="AV35" i="4"/>
  <c r="CK35" i="4"/>
  <c r="BZ35" i="4"/>
  <c r="CD35" i="4"/>
  <c r="BF35" i="4"/>
  <c r="CH35" i="4"/>
  <c r="AZ35" i="4"/>
  <c r="AL35" i="4"/>
  <c r="E35" i="4"/>
  <c r="L35" i="4"/>
  <c r="AJ35" i="4"/>
  <c r="P35" i="4"/>
  <c r="BX35" i="4"/>
  <c r="CP35" i="4"/>
  <c r="AA35" i="4"/>
  <c r="D35" i="4"/>
  <c r="I35" i="4"/>
  <c r="CE35" i="4"/>
  <c r="BW35" i="4"/>
  <c r="N35" i="4"/>
  <c r="BV35" i="4"/>
  <c r="R35" i="4"/>
  <c r="AT35" i="4"/>
  <c r="AG35" i="4"/>
  <c r="BI35" i="4"/>
  <c r="CF35" i="4"/>
  <c r="CM35" i="4"/>
  <c r="AQ35" i="4"/>
  <c r="BY35" i="4"/>
  <c r="BD35" i="4"/>
  <c r="AD35" i="4"/>
  <c r="T35" i="4"/>
  <c r="BK35" i="4"/>
  <c r="BP35" i="4"/>
  <c r="BC35" i="4"/>
  <c r="BM35" i="4"/>
  <c r="BR35" i="4"/>
  <c r="Y35" i="4"/>
  <c r="G35" i="4"/>
  <c r="AS35" i="4"/>
  <c r="AH35" i="4"/>
  <c r="BJ35" i="4"/>
  <c r="BH35" i="4"/>
  <c r="CN35" i="4"/>
  <c r="AF35" i="4"/>
  <c r="BN35" i="4"/>
  <c r="M35" i="4"/>
  <c r="K35" i="4"/>
  <c r="AC35" i="4"/>
  <c r="AO35" i="4"/>
  <c r="F35" i="4"/>
  <c r="V35" i="4"/>
  <c r="CL35" i="4"/>
  <c r="H35" i="4"/>
  <c r="Q43" i="4"/>
  <c r="BB43" i="4"/>
  <c r="BF43" i="4"/>
  <c r="D43" i="4"/>
  <c r="CC36" i="1"/>
  <c r="EG36" i="1"/>
  <c r="CQ24" i="1"/>
  <c r="CK24" i="1" s="1"/>
  <c r="AO43" i="4"/>
  <c r="G43" i="4"/>
  <c r="AW43" i="4"/>
  <c r="AT36" i="1"/>
  <c r="AF36" i="1"/>
  <c r="N43" i="4"/>
  <c r="BQ43" i="4"/>
  <c r="AY43" i="4"/>
  <c r="AF75" i="1"/>
  <c r="Z75" i="1" s="1"/>
  <c r="AM75" i="1"/>
  <c r="AG75" i="1" s="1"/>
  <c r="AH43" i="4"/>
  <c r="AD43" i="4"/>
  <c r="AA43" i="4"/>
  <c r="BU43" i="4"/>
  <c r="V43" i="4"/>
  <c r="CP43" i="4"/>
  <c r="BT39" i="4"/>
  <c r="CB25" i="4"/>
  <c r="D25" i="4"/>
  <c r="CF25" i="4"/>
  <c r="P25" i="4"/>
  <c r="I25" i="4"/>
  <c r="CO25" i="4"/>
  <c r="Y75" i="1"/>
  <c r="S75" i="1" s="1"/>
  <c r="AE33" i="4"/>
  <c r="EK38" i="1"/>
  <c r="EI38" i="1" s="1"/>
  <c r="AA29" i="4"/>
  <c r="N29" i="4"/>
  <c r="BS29" i="4"/>
  <c r="BI29" i="4"/>
  <c r="AJ29" i="4"/>
  <c r="G29" i="4"/>
  <c r="AP29" i="4"/>
  <c r="J29" i="4"/>
  <c r="CN29" i="4"/>
  <c r="CE29" i="4"/>
  <c r="CB29" i="4"/>
  <c r="BF29" i="4"/>
  <c r="H29" i="4"/>
  <c r="AR29" i="4"/>
  <c r="CG29" i="4"/>
  <c r="BA29" i="4"/>
  <c r="L29" i="4"/>
  <c r="AE29" i="4"/>
  <c r="BC29" i="4"/>
  <c r="P29" i="4"/>
  <c r="AF29" i="4"/>
  <c r="AU29" i="4"/>
  <c r="CH29" i="4"/>
  <c r="AN29" i="4"/>
  <c r="BR29" i="4"/>
  <c r="T29" i="4"/>
  <c r="BN29" i="4"/>
  <c r="AK29" i="4"/>
  <c r="Y29" i="4"/>
  <c r="CM29" i="4"/>
  <c r="BB29" i="4"/>
  <c r="BX29" i="4"/>
  <c r="AM29" i="4"/>
  <c r="BY29" i="4"/>
  <c r="AO29" i="4"/>
  <c r="BM29" i="4"/>
  <c r="M29" i="4"/>
  <c r="BL29" i="4"/>
  <c r="R29" i="4"/>
  <c r="AB29" i="4"/>
  <c r="AW29" i="4"/>
  <c r="AV29" i="4"/>
  <c r="BO29" i="4"/>
  <c r="AY29" i="4"/>
  <c r="BZ29" i="4"/>
  <c r="BT29" i="4"/>
  <c r="BJ29" i="4"/>
  <c r="BG29" i="4"/>
  <c r="CA29" i="4"/>
  <c r="AS29" i="4"/>
  <c r="BP29" i="4"/>
  <c r="BW29" i="4"/>
  <c r="CD29" i="4"/>
  <c r="BU29" i="4"/>
  <c r="BV29" i="4"/>
  <c r="D29" i="4"/>
  <c r="BE29" i="4"/>
  <c r="K29" i="4"/>
  <c r="O29" i="4"/>
  <c r="CO29" i="4"/>
  <c r="S29" i="4"/>
  <c r="CJ29" i="4"/>
  <c r="CF29" i="4"/>
  <c r="AG29" i="4"/>
  <c r="Q29" i="4"/>
  <c r="AI29" i="4"/>
  <c r="AQ29" i="4"/>
  <c r="Z29" i="4"/>
  <c r="CK29" i="4"/>
  <c r="AL29" i="4"/>
  <c r="BD29" i="4"/>
  <c r="AZ29" i="4"/>
  <c r="BK29" i="4"/>
  <c r="AH29" i="4"/>
  <c r="CI29" i="4"/>
  <c r="X29" i="4"/>
  <c r="BA36" i="1"/>
  <c r="DE36" i="1"/>
  <c r="DL24" i="1"/>
  <c r="DF24" i="1" s="1"/>
  <c r="DS24" i="1"/>
  <c r="DM24" i="1" s="1"/>
  <c r="CJ24" i="1"/>
  <c r="CD24" i="1" s="1"/>
  <c r="BV36" i="1"/>
  <c r="CP29" i="4"/>
  <c r="CC29" i="4"/>
  <c r="AC29" i="4"/>
  <c r="E29" i="4"/>
  <c r="AX29" i="4"/>
  <c r="F29" i="4"/>
  <c r="CL29" i="4"/>
  <c r="AT29" i="4"/>
  <c r="W29" i="4"/>
  <c r="AD29" i="4"/>
  <c r="V29" i="4"/>
  <c r="U29" i="4"/>
  <c r="BQ29" i="4"/>
  <c r="I29" i="4"/>
  <c r="BH36" i="1"/>
  <c r="BO36" i="1"/>
  <c r="AM36" i="1"/>
  <c r="CY75" i="1"/>
  <c r="EK39" i="1"/>
  <c r="EI39" i="1" s="1"/>
  <c r="BQ25" i="4"/>
  <c r="BU25" i="4"/>
  <c r="BF25" i="4"/>
  <c r="BT25" i="4"/>
  <c r="BJ25" i="4"/>
  <c r="BE25" i="4"/>
  <c r="BO25" i="4"/>
  <c r="AT25" i="4"/>
  <c r="BR25" i="4"/>
  <c r="AG25" i="4"/>
  <c r="Q25" i="4"/>
  <c r="AB25" i="4"/>
  <c r="J25" i="4"/>
  <c r="AA25" i="4"/>
  <c r="CD25" i="4"/>
  <c r="AV25" i="4"/>
  <c r="BZ25" i="4"/>
  <c r="H25" i="4"/>
  <c r="CC25" i="4"/>
  <c r="Y25" i="4"/>
  <c r="BL25" i="4"/>
  <c r="U25" i="4"/>
  <c r="BC25" i="4"/>
  <c r="AI25" i="4"/>
  <c r="CK25" i="4"/>
  <c r="CE25" i="4"/>
  <c r="AQ25" i="4"/>
  <c r="E25" i="4"/>
  <c r="BN25" i="4"/>
  <c r="AK25" i="4"/>
  <c r="AR25" i="4"/>
  <c r="DZ36" i="1"/>
  <c r="DS36" i="1"/>
  <c r="CJ36" i="1"/>
  <c r="M33" i="4"/>
  <c r="L33" i="4"/>
  <c r="EK47" i="1"/>
  <c r="EI47" i="1" s="1"/>
  <c r="D23" i="4"/>
  <c r="AP43" i="4"/>
  <c r="BW43" i="4"/>
  <c r="BI43" i="4"/>
  <c r="AT43" i="4"/>
  <c r="AC43" i="4"/>
  <c r="BJ43" i="4"/>
  <c r="AX43" i="4"/>
  <c r="CE43" i="4"/>
  <c r="R43" i="4"/>
  <c r="CF43" i="4"/>
  <c r="BP43" i="4"/>
  <c r="P43" i="4"/>
  <c r="BH43" i="4"/>
  <c r="BY43" i="4"/>
  <c r="BV43" i="4"/>
  <c r="CM43" i="4"/>
  <c r="T43" i="4"/>
  <c r="O43" i="4"/>
  <c r="AR43" i="4"/>
  <c r="BA43" i="4"/>
  <c r="S43" i="4"/>
  <c r="CD43" i="4"/>
  <c r="BS43" i="4"/>
  <c r="BT43" i="4"/>
  <c r="CN43" i="4"/>
  <c r="AG43" i="4"/>
  <c r="U43" i="4"/>
  <c r="BC43" i="4"/>
  <c r="W43" i="4"/>
  <c r="AV43" i="4"/>
  <c r="Z43" i="4"/>
  <c r="AZ43" i="4"/>
  <c r="CH43" i="4"/>
  <c r="AJ43" i="4"/>
  <c r="BG43" i="4"/>
  <c r="CG43" i="4"/>
  <c r="AS43" i="4"/>
  <c r="AQ43" i="4"/>
  <c r="I43" i="4"/>
  <c r="AI43" i="4"/>
  <c r="H43" i="4"/>
  <c r="BO43" i="4"/>
  <c r="X43" i="4"/>
  <c r="E43" i="4"/>
  <c r="CB43" i="4"/>
  <c r="AF43" i="4"/>
  <c r="BZ43" i="4"/>
  <c r="BK43" i="4"/>
  <c r="AE43" i="4"/>
  <c r="CC43" i="4"/>
  <c r="AN43" i="4"/>
  <c r="AK43" i="4"/>
  <c r="CI43" i="4"/>
  <c r="Y43" i="4"/>
  <c r="F43" i="4"/>
  <c r="BN43" i="4"/>
  <c r="M43" i="4"/>
  <c r="BD43" i="4"/>
  <c r="BX43" i="4"/>
  <c r="CL43" i="4"/>
  <c r="AU43" i="4"/>
  <c r="BL43" i="4"/>
  <c r="AL43" i="4"/>
  <c r="BE43" i="4"/>
  <c r="L43" i="4"/>
  <c r="AB43" i="4"/>
  <c r="AM43" i="4"/>
  <c r="K43" i="4"/>
  <c r="CA43" i="4"/>
  <c r="BM43" i="4"/>
  <c r="J43" i="4"/>
  <c r="CK43" i="4"/>
  <c r="CX36" i="1"/>
  <c r="R36" i="1"/>
  <c r="DE24" i="1"/>
  <c r="CY24" i="1" s="1"/>
  <c r="BM33" i="4"/>
  <c r="G33" i="4"/>
  <c r="CG37" i="4"/>
  <c r="AD37" i="4"/>
  <c r="BQ37" i="4"/>
  <c r="Y36" i="1"/>
  <c r="EG24" i="1"/>
  <c r="EA24" i="1" s="1"/>
  <c r="CB33" i="4"/>
  <c r="CK33" i="4"/>
  <c r="EK77" i="1"/>
  <c r="EI77" i="1" s="1"/>
  <c r="CT24" i="1"/>
  <c r="BN19" i="4" s="1"/>
  <c r="BY24" i="1"/>
  <c r="AY19" i="4" s="1"/>
  <c r="EE24" i="1"/>
  <c r="CO19" i="4" s="1"/>
  <c r="AP24" i="1"/>
  <c r="Z19" i="4" s="1"/>
  <c r="BS24" i="1"/>
  <c r="AU19" i="4" s="1"/>
  <c r="BG24" i="1"/>
  <c r="AM19" i="4" s="1"/>
  <c r="BN24" i="1"/>
  <c r="AR19" i="4" s="1"/>
  <c r="DU24" i="1"/>
  <c r="CG19" i="4" s="1"/>
  <c r="BQ24" i="1"/>
  <c r="AS19" i="4" s="1"/>
  <c r="DH24" i="1"/>
  <c r="BX19" i="4" s="1"/>
  <c r="CI24" i="1"/>
  <c r="BG19" i="4" s="1"/>
  <c r="CU24" i="1"/>
  <c r="BO19" i="4" s="1"/>
  <c r="AW24" i="1"/>
  <c r="AE19" i="4" s="1"/>
  <c r="DG24" i="1"/>
  <c r="BW19" i="4" s="1"/>
  <c r="X24" i="1"/>
  <c r="N19" i="4" s="1"/>
  <c r="DD24" i="1"/>
  <c r="BV19" i="4" s="1"/>
  <c r="DV24" i="1"/>
  <c r="CH19" i="4" s="1"/>
  <c r="DI24" i="1"/>
  <c r="BY19" i="4" s="1"/>
  <c r="BU24" i="1"/>
  <c r="AW19" i="4" s="1"/>
  <c r="CO24" i="1"/>
  <c r="BK19" i="4" s="1"/>
  <c r="O24" i="1"/>
  <c r="G19" i="4" s="1"/>
  <c r="AC24" i="1"/>
  <c r="Q19" i="4" s="1"/>
  <c r="AO24" i="1"/>
  <c r="Y19" i="4" s="1"/>
  <c r="EC24" i="1"/>
  <c r="CM19" i="4" s="1"/>
  <c r="AV24" i="1"/>
  <c r="AD19" i="4" s="1"/>
  <c r="CE24" i="1"/>
  <c r="BC19" i="4" s="1"/>
  <c r="BT24" i="1"/>
  <c r="AV19" i="4" s="1"/>
  <c r="BR24" i="1"/>
  <c r="AT19" i="4" s="1"/>
  <c r="BJ24" i="1"/>
  <c r="AN19" i="4" s="1"/>
  <c r="ED24" i="1"/>
  <c r="CN19" i="4" s="1"/>
  <c r="BF24" i="1"/>
  <c r="AL19" i="4" s="1"/>
  <c r="AK24" i="1"/>
  <c r="W19" i="4" s="1"/>
  <c r="BE24" i="1"/>
  <c r="AK19" i="4" s="1"/>
  <c r="BM24" i="1"/>
  <c r="AQ19" i="4" s="1"/>
  <c r="AQ24" i="1"/>
  <c r="AA19" i="4" s="1"/>
  <c r="CN24" i="1"/>
  <c r="BJ19" i="4" s="1"/>
  <c r="CS24" i="1"/>
  <c r="BM19" i="4" s="1"/>
  <c r="CW24" i="1"/>
  <c r="BQ19" i="4" s="1"/>
  <c r="DB24" i="1"/>
  <c r="BT19" i="4" s="1"/>
  <c r="AR24" i="1"/>
  <c r="AB19" i="4" s="1"/>
  <c r="DO24" i="1"/>
  <c r="CC19" i="4" s="1"/>
  <c r="AH24" i="1"/>
  <c r="T19" i="4" s="1"/>
  <c r="CM24" i="1"/>
  <c r="BI19" i="4" s="1"/>
  <c r="CH24" i="1"/>
  <c r="BF19" i="4" s="1"/>
  <c r="AJ24" i="1"/>
  <c r="V19" i="4" s="1"/>
  <c r="CZ24" i="1"/>
  <c r="BR19" i="4" s="1"/>
  <c r="DR24" i="1"/>
  <c r="CF19" i="4" s="1"/>
  <c r="AL24" i="1"/>
  <c r="X19" i="4" s="1"/>
  <c r="AB24" i="1"/>
  <c r="P19" i="4" s="1"/>
  <c r="EF24" i="1"/>
  <c r="CP19" i="4" s="1"/>
  <c r="BK24" i="1"/>
  <c r="AO19" i="4" s="1"/>
  <c r="T24" i="1"/>
  <c r="J19" i="4" s="1"/>
  <c r="DW24" i="1"/>
  <c r="CI19" i="4" s="1"/>
  <c r="DN24" i="1"/>
  <c r="CB19" i="4" s="1"/>
  <c r="DA24" i="1"/>
  <c r="BS19" i="4" s="1"/>
  <c r="DC24" i="1"/>
  <c r="BU19" i="4" s="1"/>
  <c r="DJ24" i="1"/>
  <c r="BZ19" i="4" s="1"/>
  <c r="CA24" i="1"/>
  <c r="BA19" i="4" s="1"/>
  <c r="BX24" i="1"/>
  <c r="AX19" i="4" s="1"/>
  <c r="BD24" i="1"/>
  <c r="AJ19" i="4" s="1"/>
  <c r="AI24" i="1"/>
  <c r="U19" i="4" s="1"/>
  <c r="AS24" i="1"/>
  <c r="AC19" i="4" s="1"/>
  <c r="Q24" i="1"/>
  <c r="I19" i="4" s="1"/>
  <c r="V24" i="1"/>
  <c r="L19" i="4" s="1"/>
  <c r="DK24" i="1"/>
  <c r="CA19" i="4" s="1"/>
  <c r="DX24" i="1"/>
  <c r="CJ19" i="4" s="1"/>
  <c r="DQ24" i="1"/>
  <c r="CE19" i="4" s="1"/>
  <c r="AA24" i="1"/>
  <c r="O19" i="4" s="1"/>
  <c r="P24" i="1"/>
  <c r="H19" i="4" s="1"/>
  <c r="U24" i="1"/>
  <c r="AZ24" i="1"/>
  <c r="AH19" i="4" s="1"/>
  <c r="DY24" i="1"/>
  <c r="CK19" i="4" s="1"/>
  <c r="AX24" i="1"/>
  <c r="AF19" i="4" s="1"/>
  <c r="CP24" i="1"/>
  <c r="BL19" i="4" s="1"/>
  <c r="CF24" i="1"/>
  <c r="BD19" i="4" s="1"/>
  <c r="AE24" i="1"/>
  <c r="S19" i="4" s="1"/>
  <c r="AD24" i="1"/>
  <c r="R19" i="4" s="1"/>
  <c r="BL24" i="1"/>
  <c r="AP19" i="4" s="1"/>
  <c r="DP24" i="1"/>
  <c r="CD19" i="4" s="1"/>
  <c r="CB24" i="1"/>
  <c r="BB19" i="4" s="1"/>
  <c r="BZ24" i="1"/>
  <c r="AZ19" i="4" s="1"/>
  <c r="EK32" i="1"/>
  <c r="EI32" i="1" s="1"/>
  <c r="D19" i="4"/>
  <c r="AY24" i="1"/>
  <c r="AG19" i="4" s="1"/>
  <c r="CL24" i="1"/>
  <c r="EB24" i="1"/>
  <c r="CL19" i="4" s="1"/>
  <c r="CG24" i="1"/>
  <c r="BE19" i="4" s="1"/>
  <c r="N24" i="1"/>
  <c r="F19" i="4" s="1"/>
  <c r="M24" i="1"/>
  <c r="E19" i="4" s="1"/>
  <c r="CV24" i="1"/>
  <c r="BP19" i="4" s="1"/>
  <c r="W24" i="1"/>
  <c r="M19" i="4" s="1"/>
  <c r="DC36" i="1"/>
  <c r="BU21" i="4" s="1"/>
  <c r="CQ36" i="1"/>
  <c r="BU41" i="4"/>
  <c r="CC41" i="4"/>
  <c r="AK41" i="4"/>
  <c r="AR41" i="4"/>
  <c r="CA41" i="4"/>
  <c r="CJ41" i="4"/>
  <c r="Y41" i="4"/>
  <c r="F41" i="4"/>
  <c r="BH41" i="4"/>
  <c r="CP41" i="4"/>
  <c r="N41" i="4"/>
  <c r="BP41" i="4"/>
  <c r="V41" i="4"/>
  <c r="G41" i="4"/>
  <c r="AO41" i="4"/>
  <c r="AZ41" i="4"/>
  <c r="AH41" i="4"/>
  <c r="BR41" i="4"/>
  <c r="H41" i="4"/>
  <c r="W41" i="4"/>
  <c r="AB41" i="4"/>
  <c r="U41" i="4"/>
  <c r="E23" i="4" l="1"/>
  <c r="E24" i="4" s="1"/>
  <c r="P23" i="4"/>
  <c r="CE36" i="1"/>
  <c r="BC21" i="4" s="1"/>
  <c r="CH36" i="1"/>
  <c r="BF21" i="4" s="1"/>
  <c r="BK36" i="1"/>
  <c r="AO21" i="4" s="1"/>
  <c r="Q33" i="4"/>
  <c r="CH37" i="4"/>
  <c r="CH33" i="4"/>
  <c r="AX33" i="4"/>
  <c r="DM36" i="1"/>
  <c r="D33" i="4"/>
  <c r="AD36" i="1"/>
  <c r="R21" i="4" s="1"/>
  <c r="AP36" i="1"/>
  <c r="Z21" i="4" s="1"/>
  <c r="AJ36" i="1"/>
  <c r="V21" i="4" s="1"/>
  <c r="AW33" i="4"/>
  <c r="BW33" i="4"/>
  <c r="BT37" i="4"/>
  <c r="AB37" i="4"/>
  <c r="E33" i="4"/>
  <c r="CF33" i="4"/>
  <c r="Z33" i="4"/>
  <c r="AD33" i="4"/>
  <c r="BO33" i="4"/>
  <c r="CA36" i="1"/>
  <c r="BA21" i="4" s="1"/>
  <c r="K33" i="4"/>
  <c r="AA37" i="4"/>
  <c r="BP37" i="4"/>
  <c r="BL33" i="4"/>
  <c r="D41" i="4"/>
  <c r="CL36" i="1"/>
  <c r="BH21" i="4" s="1"/>
  <c r="AC36" i="1"/>
  <c r="Q21" i="4" s="1"/>
  <c r="BL36" i="1"/>
  <c r="AP21" i="4" s="1"/>
  <c r="AM33" i="4"/>
  <c r="S33" i="4"/>
  <c r="AO33" i="4"/>
  <c r="BB37" i="4"/>
  <c r="T37" i="4"/>
  <c r="AR37" i="4"/>
  <c r="BK33" i="4"/>
  <c r="CG33" i="4"/>
  <c r="BP33" i="4"/>
  <c r="N33" i="4"/>
  <c r="AW36" i="1"/>
  <c r="AE21" i="4" s="1"/>
  <c r="BY36" i="1"/>
  <c r="AY21" i="4" s="1"/>
  <c r="AY36" i="1"/>
  <c r="AG21" i="4" s="1"/>
  <c r="AZ37" i="4"/>
  <c r="W37" i="4"/>
  <c r="N37" i="4"/>
  <c r="AW37" i="4"/>
  <c r="AK37" i="4"/>
  <c r="AG37" i="4"/>
  <c r="BT36" i="1"/>
  <c r="AV21" i="4" s="1"/>
  <c r="DP36" i="1"/>
  <c r="CD21" i="4" s="1"/>
  <c r="CZ36" i="1"/>
  <c r="BR21" i="4" s="1"/>
  <c r="BW36" i="1"/>
  <c r="AO36" i="1"/>
  <c r="Y21" i="4" s="1"/>
  <c r="BQ36" i="1"/>
  <c r="AS21" i="4" s="1"/>
  <c r="CF36" i="1"/>
  <c r="BD21" i="4" s="1"/>
  <c r="U36" i="1"/>
  <c r="K21" i="4" s="1"/>
  <c r="AZ36" i="1"/>
  <c r="AH21" i="4" s="1"/>
  <c r="DK36" i="1"/>
  <c r="CA21" i="4" s="1"/>
  <c r="CJ33" i="4"/>
  <c r="CL33" i="4"/>
  <c r="CP37" i="4"/>
  <c r="CD37" i="4"/>
  <c r="CF37" i="4"/>
  <c r="CM37" i="4"/>
  <c r="AX37" i="4"/>
  <c r="Y33" i="4"/>
  <c r="BB33" i="4"/>
  <c r="AK33" i="4"/>
  <c r="AC33" i="4"/>
  <c r="P33" i="4"/>
  <c r="U33" i="4"/>
  <c r="BT33" i="4"/>
  <c r="AH33" i="4"/>
  <c r="BI33" i="4"/>
  <c r="J33" i="4"/>
  <c r="BU33" i="4"/>
  <c r="O33" i="4"/>
  <c r="AL33" i="4"/>
  <c r="AI33" i="4"/>
  <c r="CM33" i="4"/>
  <c r="AV33" i="4"/>
  <c r="AU33" i="4"/>
  <c r="AF33" i="4"/>
  <c r="BJ33" i="4"/>
  <c r="BA33" i="4"/>
  <c r="AG33" i="4"/>
  <c r="CI33" i="4"/>
  <c r="W33" i="4"/>
  <c r="AX26" i="4"/>
  <c r="I39" i="4"/>
  <c r="CC33" i="4"/>
  <c r="AB33" i="4"/>
  <c r="BY33" i="4"/>
  <c r="CN33" i="4"/>
  <c r="CA33" i="4"/>
  <c r="BQ33" i="4"/>
  <c r="F33" i="4"/>
  <c r="BE33" i="4"/>
  <c r="CO33" i="4"/>
  <c r="BF33" i="4"/>
  <c r="BX33" i="4"/>
  <c r="BV33" i="4"/>
  <c r="CD33" i="4"/>
  <c r="AR33" i="4"/>
  <c r="AA33" i="4"/>
  <c r="BD33" i="4"/>
  <c r="BN33" i="4"/>
  <c r="T33" i="4"/>
  <c r="P39" i="4"/>
  <c r="CK39" i="4"/>
  <c r="CF39" i="4"/>
  <c r="DN36" i="1"/>
  <c r="CB21" i="4" s="1"/>
  <c r="N36" i="1"/>
  <c r="F21" i="4" s="1"/>
  <c r="AE36" i="1"/>
  <c r="S21" i="4" s="1"/>
  <c r="DR36" i="1"/>
  <c r="CF21" i="4" s="1"/>
  <c r="AR36" i="1"/>
  <c r="AB21" i="4" s="1"/>
  <c r="DX36" i="1"/>
  <c r="CJ21" i="4" s="1"/>
  <c r="AV36" i="1"/>
  <c r="AD21" i="4" s="1"/>
  <c r="BC37" i="4"/>
  <c r="AF37" i="4"/>
  <c r="BO37" i="4"/>
  <c r="BF37" i="4"/>
  <c r="BA37" i="4"/>
  <c r="AT37" i="4"/>
  <c r="BS37" i="4"/>
  <c r="V37" i="4"/>
  <c r="CK37" i="4"/>
  <c r="AC37" i="4"/>
  <c r="K37" i="4"/>
  <c r="CE37" i="4"/>
  <c r="DT36" i="1"/>
  <c r="AG36" i="1"/>
  <c r="BP36" i="1"/>
  <c r="X36" i="1"/>
  <c r="N21" i="4" s="1"/>
  <c r="CT36" i="1"/>
  <c r="BN21" i="4" s="1"/>
  <c r="BS36" i="1"/>
  <c r="AU21" i="4" s="1"/>
  <c r="EB36" i="1"/>
  <c r="CL21" i="4" s="1"/>
  <c r="CG36" i="1"/>
  <c r="BE21" i="4" s="1"/>
  <c r="BG36" i="1"/>
  <c r="AM21" i="4" s="1"/>
  <c r="DA36" i="1"/>
  <c r="BS21" i="4" s="1"/>
  <c r="BR36" i="1"/>
  <c r="AT21" i="4" s="1"/>
  <c r="F37" i="4"/>
  <c r="CN37" i="4"/>
  <c r="G37" i="4"/>
  <c r="X37" i="4"/>
  <c r="U37" i="4"/>
  <c r="BV37" i="4"/>
  <c r="BJ37" i="4"/>
  <c r="AS37" i="4"/>
  <c r="L37" i="4"/>
  <c r="AE37" i="4"/>
  <c r="DF36" i="1"/>
  <c r="O36" i="1"/>
  <c r="G21" i="4" s="1"/>
  <c r="DY36" i="1"/>
  <c r="CK21" i="4" s="1"/>
  <c r="V36" i="1"/>
  <c r="L21" i="4" s="1"/>
  <c r="AK36" i="1"/>
  <c r="W21" i="4" s="1"/>
  <c r="CW36" i="1"/>
  <c r="BQ21" i="4" s="1"/>
  <c r="BX36" i="1"/>
  <c r="AX21" i="4" s="1"/>
  <c r="AX36" i="1"/>
  <c r="AF21" i="4" s="1"/>
  <c r="DU36" i="1"/>
  <c r="CG21" i="4" s="1"/>
  <c r="BZ36" i="1"/>
  <c r="AZ21" i="4" s="1"/>
  <c r="CB36" i="1"/>
  <c r="BB21" i="4" s="1"/>
  <c r="BJ36" i="1"/>
  <c r="AN21" i="4" s="1"/>
  <c r="CI36" i="1"/>
  <c r="BG21" i="4" s="1"/>
  <c r="BN36" i="1"/>
  <c r="AR21" i="4" s="1"/>
  <c r="T36" i="1"/>
  <c r="J21" i="4" s="1"/>
  <c r="DW36" i="1"/>
  <c r="CI21" i="4" s="1"/>
  <c r="DO36" i="1"/>
  <c r="CC21" i="4" s="1"/>
  <c r="DV36" i="1"/>
  <c r="CH21" i="4" s="1"/>
  <c r="CP36" i="1"/>
  <c r="BL21" i="4" s="1"/>
  <c r="DJ36" i="1"/>
  <c r="BZ21" i="4" s="1"/>
  <c r="W36" i="1"/>
  <c r="M21" i="4" s="1"/>
  <c r="CO36" i="1"/>
  <c r="BK21" i="4" s="1"/>
  <c r="BF36" i="1"/>
  <c r="AL21" i="4" s="1"/>
  <c r="AI36" i="1"/>
  <c r="U21" i="4" s="1"/>
  <c r="P37" i="4"/>
  <c r="CO37" i="4"/>
  <c r="BZ37" i="4"/>
  <c r="BW37" i="4"/>
  <c r="AN37" i="4"/>
  <c r="O37" i="4"/>
  <c r="BU37" i="4"/>
  <c r="BY37" i="4"/>
  <c r="BE37" i="4"/>
  <c r="BM37" i="4"/>
  <c r="R37" i="4"/>
  <c r="AO37" i="4"/>
  <c r="AU37" i="4"/>
  <c r="CA37" i="4"/>
  <c r="AM37" i="4"/>
  <c r="M37" i="4"/>
  <c r="AY37" i="4"/>
  <c r="Y37" i="4"/>
  <c r="AV37" i="4"/>
  <c r="BD37" i="4"/>
  <c r="E37" i="4"/>
  <c r="BI37" i="4"/>
  <c r="BK37" i="4"/>
  <c r="L36" i="1"/>
  <c r="AU36" i="1"/>
  <c r="BE36" i="1"/>
  <c r="AK21" i="4" s="1"/>
  <c r="EF36" i="1"/>
  <c r="CP21" i="4" s="1"/>
  <c r="D21" i="4"/>
  <c r="AB36" i="1"/>
  <c r="P21" i="4" s="1"/>
  <c r="DH36" i="1"/>
  <c r="BX21" i="4" s="1"/>
  <c r="ED36" i="1"/>
  <c r="CN21" i="4" s="1"/>
  <c r="AS36" i="1"/>
  <c r="AC21" i="4" s="1"/>
  <c r="CY36" i="1"/>
  <c r="BI36" i="1"/>
  <c r="AL36" i="1"/>
  <c r="X21" i="4" s="1"/>
  <c r="BD36" i="1"/>
  <c r="AJ21" i="4" s="1"/>
  <c r="Q36" i="1"/>
  <c r="I21" i="4" s="1"/>
  <c r="CS36" i="1"/>
  <c r="BM21" i="4" s="1"/>
  <c r="CN36" i="1"/>
  <c r="BJ21" i="4" s="1"/>
  <c r="BU36" i="1"/>
  <c r="AW21" i="4" s="1"/>
  <c r="EE36" i="1"/>
  <c r="CO21" i="4" s="1"/>
  <c r="CV36" i="1"/>
  <c r="BP21" i="4" s="1"/>
  <c r="BM36" i="1"/>
  <c r="AQ21" i="4" s="1"/>
  <c r="DD36" i="1"/>
  <c r="BV21" i="4" s="1"/>
  <c r="AH36" i="1"/>
  <c r="T21" i="4" s="1"/>
  <c r="CM36" i="1"/>
  <c r="BI21" i="4" s="1"/>
  <c r="M36" i="1"/>
  <c r="E21" i="4" s="1"/>
  <c r="DB36" i="1"/>
  <c r="BT21" i="4" s="1"/>
  <c r="DI36" i="1"/>
  <c r="BY21" i="4" s="1"/>
  <c r="BC36" i="1"/>
  <c r="AI21" i="4" s="1"/>
  <c r="P36" i="1"/>
  <c r="H21" i="4" s="1"/>
  <c r="AQ36" i="1"/>
  <c r="AA21" i="4" s="1"/>
  <c r="AA36" i="1"/>
  <c r="O21" i="4" s="1"/>
  <c r="DG36" i="1"/>
  <c r="BW21" i="4" s="1"/>
  <c r="EC36" i="1"/>
  <c r="CM21" i="4" s="1"/>
  <c r="CU36" i="1"/>
  <c r="BO21" i="4" s="1"/>
  <c r="S36" i="1"/>
  <c r="CC37" i="4"/>
  <c r="D37" i="4"/>
  <c r="CL37" i="4"/>
  <c r="AJ37" i="4"/>
  <c r="AI37" i="4"/>
  <c r="BL37" i="4"/>
  <c r="AL37" i="4"/>
  <c r="S37" i="4"/>
  <c r="CJ37" i="4"/>
  <c r="CB37" i="4"/>
  <c r="BH37" i="4"/>
  <c r="J37" i="4"/>
  <c r="CI37" i="4"/>
  <c r="BX37" i="4"/>
  <c r="BN37" i="4"/>
  <c r="AH37" i="4"/>
  <c r="H37" i="4"/>
  <c r="I37" i="4"/>
  <c r="Q37" i="4"/>
  <c r="BG37" i="4"/>
  <c r="BR37" i="4"/>
  <c r="AQ37" i="4"/>
  <c r="Z37" i="4"/>
  <c r="CR36" i="1"/>
  <c r="CD36" i="1"/>
  <c r="BB36" i="1"/>
  <c r="S39" i="4"/>
  <c r="CC39" i="4"/>
  <c r="AQ39" i="4"/>
  <c r="CA39" i="4"/>
  <c r="N39" i="4"/>
  <c r="CG39" i="4"/>
  <c r="X39" i="4"/>
  <c r="CE39" i="4"/>
  <c r="D39" i="4"/>
  <c r="BM39" i="4"/>
  <c r="BV39" i="4"/>
  <c r="BU39" i="4"/>
  <c r="AV39" i="4"/>
  <c r="E39" i="4"/>
  <c r="Z39" i="4"/>
  <c r="CI39" i="4"/>
  <c r="BW26" i="4"/>
  <c r="T26" i="4"/>
  <c r="Y26" i="4"/>
  <c r="CL26" i="4"/>
  <c r="O26" i="4"/>
  <c r="CG26" i="4"/>
  <c r="CE33" i="4"/>
  <c r="CP33" i="4"/>
  <c r="AQ33" i="4"/>
  <c r="AY33" i="4"/>
  <c r="X33" i="4"/>
  <c r="BR33" i="4"/>
  <c r="R33" i="4"/>
  <c r="H33" i="4"/>
  <c r="BS33" i="4"/>
  <c r="AN33" i="4"/>
  <c r="AJ33" i="4"/>
  <c r="AT33" i="4"/>
  <c r="AP33" i="4"/>
  <c r="BC33" i="4"/>
  <c r="AS33" i="4"/>
  <c r="BH33" i="4"/>
  <c r="V33" i="4"/>
  <c r="AW41" i="4"/>
  <c r="CF41" i="4"/>
  <c r="S41" i="4"/>
  <c r="AL41" i="4"/>
  <c r="K41" i="4"/>
  <c r="BC41" i="4"/>
  <c r="AA41" i="4"/>
  <c r="AM41" i="4"/>
  <c r="BN41" i="4"/>
  <c r="CH41" i="4"/>
  <c r="BS41" i="4"/>
  <c r="AY41" i="4"/>
  <c r="J41" i="4"/>
  <c r="BI41" i="4"/>
  <c r="M41" i="4"/>
  <c r="P41" i="4"/>
  <c r="BT41" i="4"/>
  <c r="I41" i="4"/>
  <c r="AI41" i="4"/>
  <c r="BW41" i="4"/>
  <c r="BJ41" i="4"/>
  <c r="X41" i="4"/>
  <c r="AQ41" i="4"/>
  <c r="AS41" i="4"/>
  <c r="AC41" i="4"/>
  <c r="CG41" i="4"/>
  <c r="E41" i="4"/>
  <c r="BB41" i="4"/>
  <c r="T41" i="4"/>
  <c r="BK41" i="4"/>
  <c r="L41" i="4"/>
  <c r="BY41" i="4"/>
  <c r="CI41" i="4"/>
  <c r="AX41" i="4"/>
  <c r="CB41" i="4"/>
  <c r="BD41" i="4"/>
  <c r="O41" i="4"/>
  <c r="BZ41" i="4"/>
  <c r="AE41" i="4"/>
  <c r="AP41" i="4"/>
  <c r="BO41" i="4"/>
  <c r="BF41" i="4"/>
  <c r="AD41" i="4"/>
  <c r="AF41" i="4"/>
  <c r="CD41" i="4"/>
  <c r="Z41" i="4"/>
  <c r="Q41" i="4"/>
  <c r="BG41" i="4"/>
  <c r="BA41" i="4"/>
  <c r="R41" i="4"/>
  <c r="CL41" i="4"/>
  <c r="CE41" i="4"/>
  <c r="AN41" i="4"/>
  <c r="AT41" i="4"/>
  <c r="AJ41" i="4"/>
  <c r="CM41" i="4"/>
  <c r="CN41" i="4"/>
  <c r="BM41" i="4"/>
  <c r="BE41" i="4"/>
  <c r="CO41" i="4"/>
  <c r="BQ41" i="4"/>
  <c r="AV41" i="4"/>
  <c r="AG41" i="4"/>
  <c r="CK41" i="4"/>
  <c r="AU41" i="4"/>
  <c r="BL41" i="4"/>
  <c r="BX41" i="4"/>
  <c r="BV41" i="4"/>
  <c r="Z36" i="1"/>
  <c r="AN36" i="1"/>
  <c r="EA36" i="1"/>
  <c r="BZ39" i="4"/>
  <c r="T39" i="4"/>
  <c r="W39" i="4"/>
  <c r="BQ39" i="4"/>
  <c r="H39" i="4"/>
  <c r="AY39" i="4"/>
  <c r="CN39" i="4"/>
  <c r="AJ39" i="4"/>
  <c r="J39" i="4"/>
  <c r="U39" i="4"/>
  <c r="BM26" i="4"/>
  <c r="F39" i="4"/>
  <c r="AL39" i="4"/>
  <c r="AU39" i="4"/>
  <c r="AW39" i="4"/>
  <c r="BF39" i="4"/>
  <c r="BN39" i="4"/>
  <c r="CO39" i="4"/>
  <c r="R39" i="4"/>
  <c r="CB39" i="4"/>
  <c r="BH39" i="4"/>
  <c r="AE39" i="4"/>
  <c r="BX39" i="4"/>
  <c r="K39" i="4"/>
  <c r="AB39" i="4"/>
  <c r="Q39" i="4"/>
  <c r="AS39" i="4"/>
  <c r="CJ39" i="4"/>
  <c r="BA39" i="4"/>
  <c r="BO39" i="4"/>
  <c r="CP39" i="4"/>
  <c r="AK39" i="4"/>
  <c r="AG39" i="4"/>
  <c r="BJ39" i="4"/>
  <c r="CL39" i="4"/>
  <c r="AP39" i="4"/>
  <c r="AH39" i="4"/>
  <c r="AC39" i="4"/>
  <c r="AO39" i="4"/>
  <c r="AX39" i="4"/>
  <c r="AT39" i="4"/>
  <c r="Y39" i="4"/>
  <c r="BY39" i="4"/>
  <c r="AA39" i="4"/>
  <c r="BG39" i="4"/>
  <c r="AZ39" i="4"/>
  <c r="L39" i="4"/>
  <c r="BD39" i="4"/>
  <c r="BS39" i="4"/>
  <c r="BK39" i="4"/>
  <c r="BC39" i="4"/>
  <c r="BP39" i="4"/>
  <c r="BH26" i="4"/>
  <c r="BI39" i="4"/>
  <c r="CL30" i="4"/>
  <c r="EK75" i="1"/>
  <c r="EI75" i="1" s="1"/>
  <c r="AS30" i="4"/>
  <c r="AN30" i="4"/>
  <c r="AO14" i="1"/>
  <c r="Y17" i="4" s="1"/>
  <c r="AM14" i="1"/>
  <c r="AM78" i="1" s="1"/>
  <c r="AF14" i="1"/>
  <c r="AF78" i="1" s="1"/>
  <c r="CJ14" i="1"/>
  <c r="CJ78" i="1" s="1"/>
  <c r="AT14" i="1"/>
  <c r="AT78" i="1" s="1"/>
  <c r="DS14" i="1"/>
  <c r="DS78" i="1" s="1"/>
  <c r="DE14" i="1"/>
  <c r="DE78" i="1" s="1"/>
  <c r="CQ14" i="1"/>
  <c r="CQ78" i="1" s="1"/>
  <c r="CC14" i="1"/>
  <c r="CC78" i="1" s="1"/>
  <c r="DL14" i="1"/>
  <c r="DL78" i="1" s="1"/>
  <c r="R14" i="1"/>
  <c r="R78" i="1" s="1"/>
  <c r="DZ14" i="1"/>
  <c r="DZ78" i="1" s="1"/>
  <c r="BV14" i="1"/>
  <c r="BV78" i="1" s="1"/>
  <c r="EG14" i="1"/>
  <c r="EG78" i="1" s="1"/>
  <c r="BH14" i="1"/>
  <c r="BH78" i="1" s="1"/>
  <c r="CX14" i="1"/>
  <c r="CX78" i="1" s="1"/>
  <c r="BA14" i="1"/>
  <c r="BA78" i="1" s="1"/>
  <c r="BO14" i="1"/>
  <c r="BO78" i="1" s="1"/>
  <c r="BW30" i="4"/>
  <c r="AD39" i="4"/>
  <c r="O30" i="4"/>
  <c r="BG33" i="4"/>
  <c r="BZ33" i="4"/>
  <c r="AZ33" i="4"/>
  <c r="I33" i="4"/>
  <c r="BM30" i="4"/>
  <c r="BM36" i="4"/>
  <c r="BR30" i="4"/>
  <c r="T30" i="4"/>
  <c r="Y30" i="4"/>
  <c r="AS36" i="4"/>
  <c r="CG30" i="4"/>
  <c r="AI30" i="4"/>
  <c r="J30" i="4"/>
  <c r="AX30" i="4"/>
  <c r="BC30" i="4"/>
  <c r="CB30" i="4"/>
  <c r="E30" i="4"/>
  <c r="AD30" i="4"/>
  <c r="T36" i="4"/>
  <c r="AX36" i="4"/>
  <c r="J36" i="4"/>
  <c r="E36" i="4"/>
  <c r="CQ35" i="4"/>
  <c r="O36" i="4"/>
  <c r="CB36" i="4"/>
  <c r="AI36" i="4"/>
  <c r="AD36" i="4"/>
  <c r="BH36" i="4"/>
  <c r="BC36" i="4"/>
  <c r="BW36" i="4"/>
  <c r="CG36" i="4"/>
  <c r="Y36" i="4"/>
  <c r="CL36" i="4"/>
  <c r="BR36" i="4"/>
  <c r="AN36" i="4"/>
  <c r="J26" i="4"/>
  <c r="AI26" i="4"/>
  <c r="AD26" i="4"/>
  <c r="BB39" i="4"/>
  <c r="AI39" i="4"/>
  <c r="O39" i="4"/>
  <c r="V39" i="4"/>
  <c r="BE39" i="4"/>
  <c r="G39" i="4"/>
  <c r="CH39" i="4"/>
  <c r="AR39" i="4"/>
  <c r="AM39" i="4"/>
  <c r="BL39" i="4"/>
  <c r="M39" i="4"/>
  <c r="CD39" i="4"/>
  <c r="CM39" i="4"/>
  <c r="BW39" i="4"/>
  <c r="AF39" i="4"/>
  <c r="BR39" i="4"/>
  <c r="AN39" i="4"/>
  <c r="AS26" i="4"/>
  <c r="BH29" i="4"/>
  <c r="AN26" i="4"/>
  <c r="BC26" i="4"/>
  <c r="CQ25" i="4"/>
  <c r="CL24" i="4"/>
  <c r="AD44" i="4"/>
  <c r="E26" i="4"/>
  <c r="CL44" i="4"/>
  <c r="BR26" i="4"/>
  <c r="O44" i="4"/>
  <c r="CB26" i="4"/>
  <c r="AN44" i="4"/>
  <c r="AX44" i="4"/>
  <c r="AX24" i="4"/>
  <c r="BC24" i="4"/>
  <c r="Y24" i="4"/>
  <c r="BR44" i="4"/>
  <c r="Y44" i="4"/>
  <c r="EK24" i="1"/>
  <c r="EJ24" i="1" s="1"/>
  <c r="BR20" i="4"/>
  <c r="J44" i="4"/>
  <c r="BW44" i="4"/>
  <c r="AS24" i="4"/>
  <c r="AN24" i="4"/>
  <c r="BM44" i="4"/>
  <c r="CB44" i="4"/>
  <c r="AS44" i="4"/>
  <c r="T44" i="4"/>
  <c r="BH44" i="4"/>
  <c r="T24" i="4"/>
  <c r="J24" i="4"/>
  <c r="AI24" i="4"/>
  <c r="CQ43" i="4"/>
  <c r="E44" i="4"/>
  <c r="AI44" i="4"/>
  <c r="CG44" i="4"/>
  <c r="BC44" i="4"/>
  <c r="AD24" i="4"/>
  <c r="BW24" i="4"/>
  <c r="CB24" i="4"/>
  <c r="CG24" i="4"/>
  <c r="BM24" i="4"/>
  <c r="BR24" i="4"/>
  <c r="BH24" i="4"/>
  <c r="Y14" i="1"/>
  <c r="Y78" i="1" s="1"/>
  <c r="AN20" i="4"/>
  <c r="AD20" i="4"/>
  <c r="T20" i="4"/>
  <c r="AI20" i="4"/>
  <c r="CB20" i="4"/>
  <c r="Y20" i="4"/>
  <c r="BW20" i="4"/>
  <c r="CL20" i="4"/>
  <c r="AX20" i="4"/>
  <c r="O20" i="4"/>
  <c r="AS20" i="4"/>
  <c r="J20" i="4"/>
  <c r="E20" i="4"/>
  <c r="BH19" i="4"/>
  <c r="BH20" i="4" s="1"/>
  <c r="BM20" i="4"/>
  <c r="BC20" i="4"/>
  <c r="CG20" i="4"/>
  <c r="CO31" i="4"/>
  <c r="BM31" i="4"/>
  <c r="AA31" i="4"/>
  <c r="CF31" i="4"/>
  <c r="AU31" i="4"/>
  <c r="AY31" i="4"/>
  <c r="CH31" i="4"/>
  <c r="CG31" i="4"/>
  <c r="Q31" i="4"/>
  <c r="CJ31" i="4"/>
  <c r="BA31" i="4"/>
  <c r="AF31" i="4"/>
  <c r="BS31" i="4"/>
  <c r="T31" i="4"/>
  <c r="CL31" i="4"/>
  <c r="AJ31" i="4"/>
  <c r="AQ31" i="4"/>
  <c r="BP31" i="4"/>
  <c r="N31" i="4"/>
  <c r="CM31" i="4"/>
  <c r="CD31" i="4"/>
  <c r="AE31" i="4"/>
  <c r="AS31" i="4"/>
  <c r="BI31" i="4"/>
  <c r="AV31" i="4"/>
  <c r="AB31" i="4"/>
  <c r="AC31" i="4"/>
  <c r="CC31" i="4"/>
  <c r="BW31" i="4"/>
  <c r="BD31" i="4"/>
  <c r="BJ31" i="4"/>
  <c r="AG31" i="4"/>
  <c r="M31" i="4"/>
  <c r="AP31" i="4"/>
  <c r="V31" i="4"/>
  <c r="I31" i="4"/>
  <c r="AL31" i="4"/>
  <c r="AW31" i="4"/>
  <c r="O31" i="4"/>
  <c r="CE31" i="4"/>
  <c r="AT31" i="4"/>
  <c r="CP31" i="4"/>
  <c r="BK31" i="4"/>
  <c r="BU31" i="4"/>
  <c r="BV31" i="4"/>
  <c r="AM31" i="4"/>
  <c r="CA31" i="4"/>
  <c r="BF31" i="4"/>
  <c r="BB31" i="4"/>
  <c r="BE31" i="4"/>
  <c r="BQ31" i="4"/>
  <c r="J31" i="4"/>
  <c r="AN31" i="4"/>
  <c r="CN31" i="4"/>
  <c r="Y31" i="4"/>
  <c r="R31" i="4"/>
  <c r="BX31" i="4"/>
  <c r="L31" i="4"/>
  <c r="AR31" i="4"/>
  <c r="CB31" i="4"/>
  <c r="AX31" i="4"/>
  <c r="AO31" i="4"/>
  <c r="AH31" i="4"/>
  <c r="P31" i="4"/>
  <c r="F31" i="4"/>
  <c r="BC31" i="4"/>
  <c r="BN31" i="4"/>
  <c r="U31" i="4"/>
  <c r="BG31" i="4"/>
  <c r="BL31" i="4"/>
  <c r="CI31" i="4"/>
  <c r="G31" i="4"/>
  <c r="BZ31" i="4"/>
  <c r="AZ31" i="4"/>
  <c r="BT31" i="4"/>
  <c r="Z31" i="4"/>
  <c r="BO31" i="4"/>
  <c r="X31" i="4"/>
  <c r="BH31" i="4"/>
  <c r="E31" i="4"/>
  <c r="W31" i="4"/>
  <c r="D31" i="4"/>
  <c r="BY31" i="4"/>
  <c r="AI31" i="4"/>
  <c r="S31" i="4"/>
  <c r="H31" i="4"/>
  <c r="BR31" i="4"/>
  <c r="CK31" i="4"/>
  <c r="AK31" i="4"/>
  <c r="K31" i="4"/>
  <c r="AD31" i="4"/>
  <c r="EK36" i="1"/>
  <c r="CK36" i="1"/>
  <c r="CQ23" i="4" l="1"/>
  <c r="O24" i="4"/>
  <c r="EH75" i="1"/>
  <c r="K75" i="1" s="1"/>
  <c r="T42" i="4"/>
  <c r="BR38" i="4"/>
  <c r="J34" i="4"/>
  <c r="BH34" i="4"/>
  <c r="BM34" i="4"/>
  <c r="BR22" i="4"/>
  <c r="AS22" i="4"/>
  <c r="J22" i="4"/>
  <c r="Y22" i="4"/>
  <c r="CB38" i="4"/>
  <c r="O22" i="4"/>
  <c r="T22" i="4"/>
  <c r="BR34" i="4"/>
  <c r="CB22" i="4"/>
  <c r="CG22" i="4"/>
  <c r="Y34" i="4"/>
  <c r="AX42" i="4"/>
  <c r="E38" i="4"/>
  <c r="AX38" i="4"/>
  <c r="AN38" i="4"/>
  <c r="CG38" i="4"/>
  <c r="CL22" i="4"/>
  <c r="CB34" i="4"/>
  <c r="O34" i="4"/>
  <c r="BC42" i="4"/>
  <c r="BC22" i="4"/>
  <c r="AX34" i="4"/>
  <c r="T34" i="4"/>
  <c r="AN34" i="4"/>
  <c r="CL34" i="4"/>
  <c r="BW22" i="4"/>
  <c r="AI22" i="4"/>
  <c r="BM38" i="4"/>
  <c r="AN22" i="4"/>
  <c r="AX22" i="4"/>
  <c r="E22" i="4"/>
  <c r="CG34" i="4"/>
  <c r="AD34" i="4"/>
  <c r="AI34" i="4"/>
  <c r="AS34" i="4"/>
  <c r="BW34" i="4"/>
  <c r="BW42" i="4"/>
  <c r="CQ37" i="4"/>
  <c r="BM22" i="4"/>
  <c r="BC38" i="4"/>
  <c r="AD38" i="4"/>
  <c r="AI38" i="4"/>
  <c r="BH38" i="4"/>
  <c r="Y38" i="4"/>
  <c r="BW38" i="4"/>
  <c r="O38" i="4"/>
  <c r="CL38" i="4"/>
  <c r="AS38" i="4"/>
  <c r="T38" i="4"/>
  <c r="AD22" i="4"/>
  <c r="BH22" i="4"/>
  <c r="EJ75" i="1"/>
  <c r="J38" i="4"/>
  <c r="AS42" i="4"/>
  <c r="AD42" i="4"/>
  <c r="AN42" i="4"/>
  <c r="CL42" i="4"/>
  <c r="AI42" i="4"/>
  <c r="J42" i="4"/>
  <c r="BR42" i="4"/>
  <c r="BM42" i="4"/>
  <c r="Y42" i="4"/>
  <c r="CB42" i="4"/>
  <c r="E42" i="4"/>
  <c r="CG42" i="4"/>
  <c r="CB40" i="4"/>
  <c r="E34" i="4"/>
  <c r="O42" i="4"/>
  <c r="BH42" i="4"/>
  <c r="CQ41" i="4"/>
  <c r="BC34" i="4"/>
  <c r="CG40" i="4"/>
  <c r="O40" i="4"/>
  <c r="AS40" i="4"/>
  <c r="E40" i="4"/>
  <c r="BC40" i="4"/>
  <c r="CA14" i="1"/>
  <c r="BA17" i="4" s="1"/>
  <c r="CN14" i="1"/>
  <c r="BJ17" i="4" s="1"/>
  <c r="CM14" i="1"/>
  <c r="BI17" i="4" s="1"/>
  <c r="DU14" i="1"/>
  <c r="CG17" i="4" s="1"/>
  <c r="Y40" i="4"/>
  <c r="BM40" i="4"/>
  <c r="BR40" i="4"/>
  <c r="AX40" i="4"/>
  <c r="AD40" i="4"/>
  <c r="T40" i="4"/>
  <c r="BH40" i="4"/>
  <c r="J40" i="4"/>
  <c r="BW40" i="4"/>
  <c r="CL40" i="4"/>
  <c r="AN40" i="4"/>
  <c r="AI40" i="4"/>
  <c r="CL14" i="1"/>
  <c r="BH17" i="4" s="1"/>
  <c r="CO14" i="1"/>
  <c r="BK17" i="4" s="1"/>
  <c r="BR14" i="1"/>
  <c r="AT17" i="4" s="1"/>
  <c r="DK14" i="1"/>
  <c r="CA17" i="4" s="1"/>
  <c r="V14" i="1"/>
  <c r="L17" i="4" s="1"/>
  <c r="BZ14" i="1"/>
  <c r="AZ17" i="4" s="1"/>
  <c r="DA14" i="1"/>
  <c r="BS17" i="4" s="1"/>
  <c r="AE14" i="1"/>
  <c r="S17" i="4" s="1"/>
  <c r="AP14" i="1"/>
  <c r="Z17" i="4" s="1"/>
  <c r="CV14" i="1"/>
  <c r="BP17" i="4" s="1"/>
  <c r="U14" i="1"/>
  <c r="K17" i="4" s="1"/>
  <c r="DB14" i="1"/>
  <c r="BT17" i="4" s="1"/>
  <c r="BQ14" i="1"/>
  <c r="AS17" i="4" s="1"/>
  <c r="BT14" i="1"/>
  <c r="AV17" i="4" s="1"/>
  <c r="DO14" i="1"/>
  <c r="CC17" i="4" s="1"/>
  <c r="DN14" i="1"/>
  <c r="CB17" i="4" s="1"/>
  <c r="EB14" i="1"/>
  <c r="CL17" i="4" s="1"/>
  <c r="X14" i="1"/>
  <c r="N17" i="4" s="1"/>
  <c r="DG14" i="1"/>
  <c r="BW17" i="4" s="1"/>
  <c r="DD14" i="1"/>
  <c r="BV17" i="4" s="1"/>
  <c r="BK14" i="1"/>
  <c r="AO17" i="4" s="1"/>
  <c r="Q14" i="1"/>
  <c r="I17" i="4" s="1"/>
  <c r="AL14" i="1"/>
  <c r="X17" i="4" s="1"/>
  <c r="CP14" i="1"/>
  <c r="BL17" i="4" s="1"/>
  <c r="AH14" i="1"/>
  <c r="T17" i="4" s="1"/>
  <c r="AS14" i="1"/>
  <c r="AC17" i="4" s="1"/>
  <c r="BD14" i="1"/>
  <c r="AJ17" i="4" s="1"/>
  <c r="BL14" i="1"/>
  <c r="AP17" i="4" s="1"/>
  <c r="BX14" i="1"/>
  <c r="AX17" i="4" s="1"/>
  <c r="EC14" i="1"/>
  <c r="CM17" i="4" s="1"/>
  <c r="AZ14" i="1"/>
  <c r="AH17" i="4" s="1"/>
  <c r="AB14" i="1"/>
  <c r="P17" i="4" s="1"/>
  <c r="BC14" i="1"/>
  <c r="AI17" i="4" s="1"/>
  <c r="AD14" i="1"/>
  <c r="R17" i="4" s="1"/>
  <c r="BE14" i="1"/>
  <c r="AK17" i="4" s="1"/>
  <c r="DX14" i="1"/>
  <c r="CJ17" i="4" s="1"/>
  <c r="AR14" i="1"/>
  <c r="AB17" i="4" s="1"/>
  <c r="CZ14" i="1"/>
  <c r="BR17" i="4" s="1"/>
  <c r="AQ14" i="1"/>
  <c r="AA17" i="4" s="1"/>
  <c r="CE14" i="1"/>
  <c r="BC17" i="4" s="1"/>
  <c r="BB14" i="1"/>
  <c r="AN14" i="1"/>
  <c r="DW14" i="1"/>
  <c r="CI17" i="4" s="1"/>
  <c r="N14" i="1"/>
  <c r="F17" i="4" s="1"/>
  <c r="EF14" i="1"/>
  <c r="CP17" i="4" s="1"/>
  <c r="DC14" i="1"/>
  <c r="BU17" i="4" s="1"/>
  <c r="BM14" i="1"/>
  <c r="AQ17" i="4" s="1"/>
  <c r="BY14" i="1"/>
  <c r="AY17" i="4" s="1"/>
  <c r="BU14" i="1"/>
  <c r="AW17" i="4" s="1"/>
  <c r="AC14" i="1"/>
  <c r="Q17" i="4" s="1"/>
  <c r="P14" i="1"/>
  <c r="H17" i="4" s="1"/>
  <c r="DV14" i="1"/>
  <c r="CH17" i="4" s="1"/>
  <c r="CF14" i="1"/>
  <c r="BD17" i="4" s="1"/>
  <c r="DY14" i="1"/>
  <c r="CK17" i="4" s="1"/>
  <c r="CU14" i="1"/>
  <c r="BO17" i="4" s="1"/>
  <c r="AA14" i="1"/>
  <c r="O17" i="4" s="1"/>
  <c r="DJ14" i="1"/>
  <c r="BZ17" i="4" s="1"/>
  <c r="M14" i="1"/>
  <c r="E17" i="4" s="1"/>
  <c r="W14" i="1"/>
  <c r="M17" i="4" s="1"/>
  <c r="DR14" i="1"/>
  <c r="CF17" i="4" s="1"/>
  <c r="CG14" i="1"/>
  <c r="BE17" i="4" s="1"/>
  <c r="AV14" i="1"/>
  <c r="AD17" i="4" s="1"/>
  <c r="AW14" i="1"/>
  <c r="AE17" i="4" s="1"/>
  <c r="BG14" i="1"/>
  <c r="AM17" i="4" s="1"/>
  <c r="O14" i="1"/>
  <c r="G17" i="4" s="1"/>
  <c r="BW14" i="1"/>
  <c r="BF14" i="1"/>
  <c r="AL17" i="4" s="1"/>
  <c r="AX14" i="1"/>
  <c r="AF17" i="4" s="1"/>
  <c r="CS14" i="1"/>
  <c r="BM17" i="4" s="1"/>
  <c r="AI14" i="1"/>
  <c r="U17" i="4" s="1"/>
  <c r="T14" i="1"/>
  <c r="J17" i="4" s="1"/>
  <c r="EE14" i="1"/>
  <c r="CO17" i="4" s="1"/>
  <c r="AK14" i="1"/>
  <c r="W17" i="4" s="1"/>
  <c r="AJ14" i="1"/>
  <c r="V17" i="4" s="1"/>
  <c r="AY14" i="1"/>
  <c r="AG17" i="4" s="1"/>
  <c r="CI14" i="1"/>
  <c r="BG17" i="4" s="1"/>
  <c r="BS14" i="1"/>
  <c r="AU17" i="4" s="1"/>
  <c r="CH14" i="1"/>
  <c r="BF17" i="4" s="1"/>
  <c r="BJ14" i="1"/>
  <c r="AN17" i="4" s="1"/>
  <c r="DH14" i="1"/>
  <c r="BX17" i="4" s="1"/>
  <c r="CT14" i="1"/>
  <c r="BN17" i="4" s="1"/>
  <c r="D17" i="4"/>
  <c r="D48" i="4" s="1"/>
  <c r="DP14" i="1"/>
  <c r="CD17" i="4" s="1"/>
  <c r="ED14" i="1"/>
  <c r="CN17" i="4" s="1"/>
  <c r="CW14" i="1"/>
  <c r="BQ17" i="4" s="1"/>
  <c r="DI14" i="1"/>
  <c r="BY17" i="4" s="1"/>
  <c r="CB14" i="1"/>
  <c r="BB17" i="4" s="1"/>
  <c r="BN14" i="1"/>
  <c r="AR17" i="4" s="1"/>
  <c r="DQ14" i="1"/>
  <c r="CE17" i="4" s="1"/>
  <c r="CQ33" i="4"/>
  <c r="S14" i="1"/>
  <c r="BI14" i="1"/>
  <c r="EA14" i="1"/>
  <c r="DM14" i="1"/>
  <c r="CD14" i="1"/>
  <c r="CR14" i="1"/>
  <c r="CQ39" i="4"/>
  <c r="AG14" i="1"/>
  <c r="BH30" i="4"/>
  <c r="CQ29" i="4"/>
  <c r="L14" i="1"/>
  <c r="DF14" i="1"/>
  <c r="EI24" i="1"/>
  <c r="EH24" i="1" s="1"/>
  <c r="K24" i="1" s="1"/>
  <c r="AU14" i="1"/>
  <c r="CY14" i="1"/>
  <c r="DT14" i="1"/>
  <c r="BP14" i="1"/>
  <c r="AD32" i="4"/>
  <c r="BR32" i="4"/>
  <c r="Z14" i="1"/>
  <c r="AI32" i="4"/>
  <c r="CQ19" i="4"/>
  <c r="BC32" i="4"/>
  <c r="T32" i="4"/>
  <c r="CQ31" i="4"/>
  <c r="E32" i="4"/>
  <c r="AX32" i="4"/>
  <c r="AN32" i="4"/>
  <c r="BW32" i="4"/>
  <c r="BM32" i="4"/>
  <c r="EK14" i="1"/>
  <c r="EK78" i="1" s="1"/>
  <c r="CK14" i="1"/>
  <c r="CQ21" i="4"/>
  <c r="BH32" i="4"/>
  <c r="CB32" i="4"/>
  <c r="J32" i="4"/>
  <c r="EJ36" i="1"/>
  <c r="EI36" i="1"/>
  <c r="EH36" i="1" s="1"/>
  <c r="K36" i="1" s="1"/>
  <c r="Y32" i="4"/>
  <c r="O32" i="4"/>
  <c r="AS32" i="4"/>
  <c r="CL32" i="4"/>
  <c r="CG32" i="4"/>
  <c r="AI18" i="4" l="1"/>
  <c r="E18" i="4"/>
  <c r="CL18" i="4"/>
  <c r="AN18" i="4"/>
  <c r="CQ17" i="4"/>
  <c r="CB18" i="4"/>
  <c r="AX18" i="4"/>
  <c r="BW18" i="4"/>
  <c r="AD18" i="4"/>
  <c r="T18" i="4"/>
  <c r="AS18" i="4"/>
  <c r="BC18" i="4"/>
  <c r="BR18" i="4"/>
  <c r="J18" i="4"/>
  <c r="CG18" i="4"/>
  <c r="BM18" i="4"/>
  <c r="O18" i="4"/>
  <c r="Y18" i="4"/>
  <c r="BH18" i="4"/>
  <c r="C45" i="4"/>
  <c r="EJ14" i="1"/>
  <c r="EI14" i="1"/>
  <c r="EI78" i="1" s="1"/>
  <c r="EH14" i="1" l="1"/>
  <c r="K14" i="1" s="1"/>
  <c r="D27" i="4" l="1"/>
  <c r="Y27" i="4"/>
  <c r="J27" i="4"/>
  <c r="CL27" i="4"/>
  <c r="BW27" i="4"/>
  <c r="CB27" i="4"/>
  <c r="AR27" i="4"/>
  <c r="CC27" i="4"/>
  <c r="BL27" i="4"/>
  <c r="BB27" i="4"/>
  <c r="H27" i="4"/>
  <c r="BV27" i="4"/>
  <c r="AL27" i="4"/>
  <c r="BY27" i="4"/>
  <c r="P27" i="4"/>
  <c r="BA27" i="4"/>
  <c r="BF27" i="4"/>
  <c r="W27" i="4"/>
  <c r="BP27" i="4"/>
  <c r="AS27" i="4"/>
  <c r="AD27" i="4"/>
  <c r="O27" i="4"/>
  <c r="T27" i="4"/>
  <c r="E27" i="4"/>
  <c r="R27" i="4"/>
  <c r="BG27" i="4"/>
  <c r="AF27" i="4"/>
  <c r="M27" i="4"/>
  <c r="BD27" i="4"/>
  <c r="CF27" i="4"/>
  <c r="AV27" i="4"/>
  <c r="BT27" i="4"/>
  <c r="CJ27" i="4"/>
  <c r="AM27" i="4"/>
  <c r="N27" i="4"/>
  <c r="BS27" i="4"/>
  <c r="F27" i="4"/>
  <c r="AY27" i="4"/>
  <c r="K27" i="4"/>
  <c r="CN27" i="4"/>
  <c r="AB27" i="4"/>
  <c r="CP27" i="4"/>
  <c r="CD27" i="4"/>
  <c r="Z27" i="4"/>
  <c r="AK27" i="4"/>
  <c r="S27" i="4"/>
  <c r="BM27" i="4"/>
  <c r="AX27" i="4"/>
  <c r="AI27" i="4"/>
  <c r="AN27" i="4"/>
  <c r="AG27" i="4"/>
  <c r="BU27" i="4"/>
  <c r="BZ27" i="4"/>
  <c r="Q27" i="4"/>
  <c r="I27" i="4"/>
  <c r="AJ27" i="4"/>
  <c r="AH27" i="4"/>
  <c r="BO27" i="4"/>
  <c r="AT27" i="4"/>
  <c r="AO27" i="4"/>
  <c r="AC27" i="4"/>
  <c r="CH27" i="4"/>
  <c r="AP27" i="4"/>
  <c r="AA27" i="4"/>
  <c r="BQ27" i="4"/>
  <c r="X27" i="4"/>
  <c r="CG27" i="4"/>
  <c r="BR27" i="4"/>
  <c r="BC27" i="4"/>
  <c r="BH27" i="4"/>
  <c r="BI27" i="4"/>
  <c r="CM27" i="4"/>
  <c r="CE27" i="4"/>
  <c r="V27" i="4"/>
  <c r="BE27" i="4"/>
  <c r="CK27" i="4"/>
  <c r="CO27" i="4"/>
  <c r="AQ27" i="4"/>
  <c r="AW27" i="4"/>
  <c r="AE27" i="4"/>
  <c r="L27" i="4"/>
  <c r="CA27" i="4"/>
  <c r="BX27" i="4"/>
  <c r="AZ27" i="4"/>
  <c r="BJ27" i="4"/>
  <c r="BK27" i="4"/>
  <c r="BN27" i="4"/>
  <c r="U27" i="4"/>
  <c r="G27" i="4"/>
  <c r="CI27" i="4"/>
  <c r="AU27" i="4"/>
  <c r="BC28" i="4" l="1"/>
  <c r="BC48" i="4" s="1"/>
  <c r="BR28" i="4"/>
  <c r="BR48" i="4" s="1"/>
  <c r="AI28" i="4"/>
  <c r="AI48" i="4" s="1"/>
  <c r="AD28" i="4"/>
  <c r="AD48" i="4" s="1"/>
  <c r="BW28" i="4"/>
  <c r="BW48" i="4" s="1"/>
  <c r="AX28" i="4"/>
  <c r="AX48" i="4" s="1"/>
  <c r="E28" i="4"/>
  <c r="E48" i="4" s="1"/>
  <c r="CQ27" i="4"/>
  <c r="AS28" i="4"/>
  <c r="AS48" i="4" s="1"/>
  <c r="CL28" i="4"/>
  <c r="CL48" i="4" s="1"/>
  <c r="CG28" i="4"/>
  <c r="CG48" i="4" s="1"/>
  <c r="BM28" i="4"/>
  <c r="BM48" i="4" s="1"/>
  <c r="T28" i="4"/>
  <c r="T48" i="4" s="1"/>
  <c r="J28" i="4"/>
  <c r="J48" i="4" s="1"/>
  <c r="BH28" i="4"/>
  <c r="BH48" i="4" s="1"/>
  <c r="AN28" i="4"/>
  <c r="AN48" i="4" s="1"/>
  <c r="O28" i="4"/>
  <c r="O48" i="4" s="1"/>
  <c r="CB28" i="4"/>
  <c r="CB48" i="4" s="1"/>
  <c r="Y28" i="4"/>
  <c r="Y48" i="4" s="1"/>
  <c r="E51" i="4" l="1"/>
  <c r="J51" i="4" s="1"/>
  <c r="O51" i="4" s="1"/>
  <c r="T51" i="4" s="1"/>
  <c r="Y51" i="4" s="1"/>
  <c r="AD51" i="4" s="1"/>
  <c r="AI51" i="4" s="1"/>
  <c r="AN51" i="4" s="1"/>
  <c r="AS51" i="4" s="1"/>
  <c r="AX51" i="4" s="1"/>
  <c r="BC51" i="4" s="1"/>
  <c r="BH51" i="4" s="1"/>
  <c r="BM51" i="4" s="1"/>
  <c r="BR51" i="4" s="1"/>
  <c r="BW51" i="4" s="1"/>
  <c r="CB51" i="4" s="1"/>
  <c r="CG51" i="4" s="1"/>
  <c r="CL51" i="4" s="1"/>
  <c r="D51" i="4"/>
  <c r="C51" i="4" s="1"/>
  <c r="BP78" i="1" l="1"/>
  <c r="EH78" i="1"/>
  <c r="AG78" i="1"/>
  <c r="EK81" i="1"/>
  <c r="CD78" i="1"/>
  <c r="EJ78" i="1"/>
  <c r="S78" i="1"/>
  <c r="CK78" i="1"/>
  <c r="CR78" i="1"/>
  <c r="AU78" i="1"/>
  <c r="EK80" i="1"/>
  <c r="CY78" i="1"/>
  <c r="AN78" i="1"/>
  <c r="Z78" i="1"/>
  <c r="BB78" i="1"/>
  <c r="BW78" i="1"/>
  <c r="DM78" i="1"/>
  <c r="BI78" i="1"/>
  <c r="DF78" i="1"/>
  <c r="DT78" i="1"/>
  <c r="EA78" i="1"/>
  <c r="L78" i="1"/>
  <c r="K78" i="1" l="1"/>
  <c r="C33" i="4"/>
  <c r="C27" i="4"/>
  <c r="C35" i="4"/>
  <c r="C23" i="4"/>
  <c r="R9" i="4"/>
  <c r="BZ9" i="4"/>
  <c r="BF9" i="4"/>
  <c r="H9" i="4"/>
  <c r="BP9" i="4"/>
  <c r="AV9" i="4"/>
  <c r="AB9" i="4"/>
  <c r="CJ9" i="4"/>
  <c r="AL9" i="4"/>
  <c r="C21" i="4"/>
  <c r="C43" i="4"/>
  <c r="C25" i="4"/>
  <c r="C19" i="4"/>
  <c r="C29" i="4"/>
  <c r="C31" i="4"/>
  <c r="C17" i="4"/>
  <c r="C37" i="4"/>
  <c r="C41" i="4"/>
  <c r="C39" i="4"/>
  <c r="C48" i="4" l="1"/>
  <c r="H11" i="4"/>
  <c r="BZ11" i="4"/>
  <c r="CJ11" i="4"/>
  <c r="BP11" i="4"/>
  <c r="R11" i="4"/>
  <c r="AV11" i="4"/>
  <c r="AB11" i="4"/>
  <c r="BF11" i="4"/>
  <c r="AL11" i="4"/>
</calcChain>
</file>

<file path=xl/sharedStrings.xml><?xml version="1.0" encoding="utf-8"?>
<sst xmlns="http://schemas.openxmlformats.org/spreadsheetml/2006/main" count="5706" uniqueCount="1725">
  <si>
    <t>PREFEITURA DO MUNICÍPIO DE ITAPEVI</t>
  </si>
  <si>
    <t>ESTADO DE  SÃO PAULO</t>
  </si>
  <si>
    <t xml:space="preserve">OBRA: </t>
  </si>
  <si>
    <t xml:space="preserve">Tipo de Intervenção: </t>
  </si>
  <si>
    <t>Área de intervenção:</t>
  </si>
  <si>
    <t>m²</t>
  </si>
  <si>
    <t>Endereço :</t>
  </si>
  <si>
    <t>Investimento:</t>
  </si>
  <si>
    <t>Saldo</t>
  </si>
  <si>
    <t>TOTAL</t>
  </si>
  <si>
    <t>Ref.</t>
  </si>
  <si>
    <t>Un.</t>
  </si>
  <si>
    <t>Qtd.</t>
  </si>
  <si>
    <t xml:space="preserve">% </t>
  </si>
  <si>
    <t>%</t>
  </si>
  <si>
    <t>sem1</t>
  </si>
  <si>
    <t>sem2</t>
  </si>
  <si>
    <t>sem3</t>
  </si>
  <si>
    <t>sem4</t>
  </si>
  <si>
    <t>sem5</t>
  </si>
  <si>
    <t>R$</t>
  </si>
  <si>
    <t>01.01</t>
  </si>
  <si>
    <t>01.01.01</t>
  </si>
  <si>
    <t>Composição 1</t>
  </si>
  <si>
    <t>16.06.059</t>
  </si>
  <si>
    <t>m</t>
  </si>
  <si>
    <t>01.10.001</t>
  </si>
  <si>
    <t>01.02.01</t>
  </si>
  <si>
    <t>h</t>
  </si>
  <si>
    <t>02.01</t>
  </si>
  <si>
    <t>02.01.01</t>
  </si>
  <si>
    <t>m³</t>
  </si>
  <si>
    <t>02.01.02</t>
  </si>
  <si>
    <t>02.02</t>
  </si>
  <si>
    <t>02.02.01</t>
  </si>
  <si>
    <t>02.02.02</t>
  </si>
  <si>
    <t>01.06.005</t>
  </si>
  <si>
    <t>02.03.01</t>
  </si>
  <si>
    <t>01.05.001</t>
  </si>
  <si>
    <t>02.03.02</t>
  </si>
  <si>
    <t>01.08.032</t>
  </si>
  <si>
    <t>02.03.03</t>
  </si>
  <si>
    <t>01.08.035</t>
  </si>
  <si>
    <t>02.03.04</t>
  </si>
  <si>
    <t>01.08.040</t>
  </si>
  <si>
    <t>02.03.05</t>
  </si>
  <si>
    <t>01.08.041</t>
  </si>
  <si>
    <t>02.03.06</t>
  </si>
  <si>
    <t>01.08.050</t>
  </si>
  <si>
    <t>02.03.07</t>
  </si>
  <si>
    <t>01.08.052</t>
  </si>
  <si>
    <t>02.03.08</t>
  </si>
  <si>
    <t>13.01.006</t>
  </si>
  <si>
    <t>02.03.09</t>
  </si>
  <si>
    <t>16.02.070</t>
  </si>
  <si>
    <t>03.01</t>
  </si>
  <si>
    <t>03.01.01</t>
  </si>
  <si>
    <t>03.01.02</t>
  </si>
  <si>
    <t>13.02.009</t>
  </si>
  <si>
    <t>03.01.03</t>
  </si>
  <si>
    <t>03.01.04</t>
  </si>
  <si>
    <t>03.01.05</t>
  </si>
  <si>
    <t>03.01.06</t>
  </si>
  <si>
    <t>03.03.111</t>
  </si>
  <si>
    <t>03.01.07</t>
  </si>
  <si>
    <t>11.03.004</t>
  </si>
  <si>
    <t>03.01.08</t>
  </si>
  <si>
    <t>11.02.066</t>
  </si>
  <si>
    <t>03.01.09</t>
  </si>
  <si>
    <t>03.01.10</t>
  </si>
  <si>
    <t>06.03.001</t>
  </si>
  <si>
    <t>03.01.11</t>
  </si>
  <si>
    <t>08.10.045</t>
  </si>
  <si>
    <t>03.01.12</t>
  </si>
  <si>
    <t>02.04.002</t>
  </si>
  <si>
    <t>03.02</t>
  </si>
  <si>
    <t>03.02.01</t>
  </si>
  <si>
    <t>03.02.02</t>
  </si>
  <si>
    <t>03.02.03</t>
  </si>
  <si>
    <t>03.02.04</t>
  </si>
  <si>
    <t>02.05.024</t>
  </si>
  <si>
    <t>03.02.05</t>
  </si>
  <si>
    <t>03.03</t>
  </si>
  <si>
    <t>03.03.01</t>
  </si>
  <si>
    <t>03.03.02</t>
  </si>
  <si>
    <t>03.03.098</t>
  </si>
  <si>
    <t>11.02.027</t>
  </si>
  <si>
    <t>03.03.038</t>
  </si>
  <si>
    <t>03.03.039</t>
  </si>
  <si>
    <t>03.03.026</t>
  </si>
  <si>
    <t>04.01</t>
  </si>
  <si>
    <t>04.01.01</t>
  </si>
  <si>
    <t>04.01.030</t>
  </si>
  <si>
    <t>04.01.02</t>
  </si>
  <si>
    <t>04.01.033</t>
  </si>
  <si>
    <t>04.01.03</t>
  </si>
  <si>
    <t>04.01.058</t>
  </si>
  <si>
    <t>04.02.01</t>
  </si>
  <si>
    <t>04.03.01</t>
  </si>
  <si>
    <t>12.02.003</t>
  </si>
  <si>
    <t>05.01.01</t>
  </si>
  <si>
    <t>05.01.004</t>
  </si>
  <si>
    <t>05.01.02</t>
  </si>
  <si>
    <t>05.01.005</t>
  </si>
  <si>
    <t>05.01.03</t>
  </si>
  <si>
    <t>05.01.04</t>
  </si>
  <si>
    <t>05.01.029</t>
  </si>
  <si>
    <t>05.02.01</t>
  </si>
  <si>
    <t>05.80.042</t>
  </si>
  <si>
    <t>05.03.01</t>
  </si>
  <si>
    <t>05.05.040</t>
  </si>
  <si>
    <t>05.03.02</t>
  </si>
  <si>
    <t>05.05.086</t>
  </si>
  <si>
    <t>05.03.03</t>
  </si>
  <si>
    <t>05.05.064</t>
  </si>
  <si>
    <t>05.03.04</t>
  </si>
  <si>
    <t>05.05.067</t>
  </si>
  <si>
    <t>05.03.05</t>
  </si>
  <si>
    <t>05.05.075</t>
  </si>
  <si>
    <t>05.03.06</t>
  </si>
  <si>
    <t>08.16.073</t>
  </si>
  <si>
    <t>05.03.07</t>
  </si>
  <si>
    <t>05.05.078</t>
  </si>
  <si>
    <t>05.03.08</t>
  </si>
  <si>
    <t>06.03.035</t>
  </si>
  <si>
    <t>06.01.01</t>
  </si>
  <si>
    <t>06.01.02</t>
  </si>
  <si>
    <t>06.01.03</t>
  </si>
  <si>
    <t>06.02.01</t>
  </si>
  <si>
    <t>06.02.049</t>
  </si>
  <si>
    <t>06.02.02</t>
  </si>
  <si>
    <t>06.02.03</t>
  </si>
  <si>
    <t>06.02.017</t>
  </si>
  <si>
    <t>06.03.01</t>
  </si>
  <si>
    <t>06.03.018</t>
  </si>
  <si>
    <t>06.03.02</t>
  </si>
  <si>
    <t>06.03.024</t>
  </si>
  <si>
    <t>16.05.043</t>
  </si>
  <si>
    <t>06.03.03</t>
  </si>
  <si>
    <t>06.03.100</t>
  </si>
  <si>
    <t>14.02.001</t>
  </si>
  <si>
    <t>07.01.01</t>
  </si>
  <si>
    <t>07.02.016</t>
  </si>
  <si>
    <t>07.01.02</t>
  </si>
  <si>
    <t>15.01.004</t>
  </si>
  <si>
    <t>07.01.03</t>
  </si>
  <si>
    <t>07.01.04</t>
  </si>
  <si>
    <t>07.01.05</t>
  </si>
  <si>
    <t>08.12.016</t>
  </si>
  <si>
    <t>07.01.07</t>
  </si>
  <si>
    <t>15.03.060</t>
  </si>
  <si>
    <t>07.01.08</t>
  </si>
  <si>
    <t>15.03.061</t>
  </si>
  <si>
    <t>07.01.09</t>
  </si>
  <si>
    <t>15.03.062</t>
  </si>
  <si>
    <t>07.04.037</t>
  </si>
  <si>
    <t>07.02.01</t>
  </si>
  <si>
    <t>07.02.02</t>
  </si>
  <si>
    <t>07.02.03</t>
  </si>
  <si>
    <t>08.01.01</t>
  </si>
  <si>
    <t>08.01.02</t>
  </si>
  <si>
    <t>08.02.016</t>
  </si>
  <si>
    <t>08.01.03</t>
  </si>
  <si>
    <t>08.02.017</t>
  </si>
  <si>
    <t>08.01.04</t>
  </si>
  <si>
    <t>08.02.021</t>
  </si>
  <si>
    <t>08.01.05</t>
  </si>
  <si>
    <t>08.02.040</t>
  </si>
  <si>
    <t>08.01.06</t>
  </si>
  <si>
    <t>08.02.099</t>
  </si>
  <si>
    <t>08.01.07</t>
  </si>
  <si>
    <t>08.80.040</t>
  </si>
  <si>
    <t>un</t>
  </si>
  <si>
    <t>08.02.01</t>
  </si>
  <si>
    <t>08.02.02</t>
  </si>
  <si>
    <t>08.03.016</t>
  </si>
  <si>
    <t>08.02.03</t>
  </si>
  <si>
    <t>08.03.017</t>
  </si>
  <si>
    <t>08.02.04</t>
  </si>
  <si>
    <t>08.03.018</t>
  </si>
  <si>
    <t>08.02.05</t>
  </si>
  <si>
    <t>08.03.019</t>
  </si>
  <si>
    <t>08.02.06</t>
  </si>
  <si>
    <t>08.03.020</t>
  </si>
  <si>
    <t>08.02.07</t>
  </si>
  <si>
    <t>08.03.022</t>
  </si>
  <si>
    <t>08.02.08</t>
  </si>
  <si>
    <t>08.03.023</t>
  </si>
  <si>
    <t>08.02.09</t>
  </si>
  <si>
    <t>08.03.099</t>
  </si>
  <si>
    <t>08.02.10</t>
  </si>
  <si>
    <t>08.04.004</t>
  </si>
  <si>
    <t>08.02.11</t>
  </si>
  <si>
    <t>08.04.006</t>
  </si>
  <si>
    <t>08.02.12</t>
  </si>
  <si>
    <t>08.04.009</t>
  </si>
  <si>
    <t>08.02.13</t>
  </si>
  <si>
    <t>08.04.022</t>
  </si>
  <si>
    <t>08.02.14</t>
  </si>
  <si>
    <t>08.04.023</t>
  </si>
  <si>
    <t>08.02.15</t>
  </si>
  <si>
    <t>08.04.032</t>
  </si>
  <si>
    <t>08.02.16</t>
  </si>
  <si>
    <t>08.04.044</t>
  </si>
  <si>
    <t>08.02.17</t>
  </si>
  <si>
    <t>08.08.076</t>
  </si>
  <si>
    <t>08.02.18</t>
  </si>
  <si>
    <t>08.14.017</t>
  </si>
  <si>
    <t>08.02.19</t>
  </si>
  <si>
    <t>08.14.037</t>
  </si>
  <si>
    <t>08.02.20</t>
  </si>
  <si>
    <t>08.14.046</t>
  </si>
  <si>
    <t>08.02.21</t>
  </si>
  <si>
    <t>08.14.049</t>
  </si>
  <si>
    <t>08.02.22</t>
  </si>
  <si>
    <t>08.17.056</t>
  </si>
  <si>
    <t>08.02.23</t>
  </si>
  <si>
    <t>08.17.081</t>
  </si>
  <si>
    <t>08.03.01</t>
  </si>
  <si>
    <t>08.07.002</t>
  </si>
  <si>
    <t>08.03.02</t>
  </si>
  <si>
    <t>08.07.003</t>
  </si>
  <si>
    <t>08.03.03</t>
  </si>
  <si>
    <t>08.07.099</t>
  </si>
  <si>
    <t>08.03.04</t>
  </si>
  <si>
    <t>08.08.002</t>
  </si>
  <si>
    <t>08.03.05</t>
  </si>
  <si>
    <t>08.08.003</t>
  </si>
  <si>
    <t>08.03.06</t>
  </si>
  <si>
    <t>08.08.010</t>
  </si>
  <si>
    <t>08.03.07</t>
  </si>
  <si>
    <t>08.08.012</t>
  </si>
  <si>
    <t>08.03.08</t>
  </si>
  <si>
    <t>08.08.015</t>
  </si>
  <si>
    <t>08.03.09</t>
  </si>
  <si>
    <t>08.08.016</t>
  </si>
  <si>
    <t>08.03.10</t>
  </si>
  <si>
    <t>08.08.028</t>
  </si>
  <si>
    <t>08.03.11</t>
  </si>
  <si>
    <t>08.08.035</t>
  </si>
  <si>
    <t>08.03.12</t>
  </si>
  <si>
    <t>08.08.041</t>
  </si>
  <si>
    <t>08.03.13</t>
  </si>
  <si>
    <t>08.08.044</t>
  </si>
  <si>
    <t>08.03.14</t>
  </si>
  <si>
    <t>08.08.045</t>
  </si>
  <si>
    <t>08.03.15</t>
  </si>
  <si>
    <t>08.08.050</t>
  </si>
  <si>
    <t>08.03.16</t>
  </si>
  <si>
    <t>08.08.077</t>
  </si>
  <si>
    <t>08.03.17</t>
  </si>
  <si>
    <t>08.08.090</t>
  </si>
  <si>
    <t>08.03.18</t>
  </si>
  <si>
    <t>09.08.055</t>
  </si>
  <si>
    <t>08.03.19</t>
  </si>
  <si>
    <t>16.18.072</t>
  </si>
  <si>
    <t>08.04.01</t>
  </si>
  <si>
    <t>08.09.015</t>
  </si>
  <si>
    <t>08.04.02</t>
  </si>
  <si>
    <t>08.09.016</t>
  </si>
  <si>
    <t>08.04.03</t>
  </si>
  <si>
    <t>08.09.017</t>
  </si>
  <si>
    <t>08.04.04</t>
  </si>
  <si>
    <t>08.09.018</t>
  </si>
  <si>
    <t>08.04.05</t>
  </si>
  <si>
    <t>08.09.019</t>
  </si>
  <si>
    <t>08.04.06</t>
  </si>
  <si>
    <t>08.09.099</t>
  </si>
  <si>
    <t>08.04.07</t>
  </si>
  <si>
    <t>08.10.004</t>
  </si>
  <si>
    <t>08.04.08</t>
  </si>
  <si>
    <t>08.10.006</t>
  </si>
  <si>
    <t>08.04.09</t>
  </si>
  <si>
    <t>08.10.057</t>
  </si>
  <si>
    <t>08.04.10</t>
  </si>
  <si>
    <t>16.05.075</t>
  </si>
  <si>
    <t>08.04.11</t>
  </si>
  <si>
    <t>16.08.027</t>
  </si>
  <si>
    <t>08.04.12</t>
  </si>
  <si>
    <t>16.08.028</t>
  </si>
  <si>
    <t>08.05.01</t>
  </si>
  <si>
    <t>08.11.053</t>
  </si>
  <si>
    <t>08.05.02</t>
  </si>
  <si>
    <t>08.11.054</t>
  </si>
  <si>
    <t>08.05.03</t>
  </si>
  <si>
    <t>08.12.066</t>
  </si>
  <si>
    <t>08.05.04</t>
  </si>
  <si>
    <t>08.12.099</t>
  </si>
  <si>
    <t>08.06.01</t>
  </si>
  <si>
    <t>08.06.02</t>
  </si>
  <si>
    <t>08.06.03</t>
  </si>
  <si>
    <t>11.03.007</t>
  </si>
  <si>
    <t>08.06.04</t>
  </si>
  <si>
    <t>08.06.05</t>
  </si>
  <si>
    <t>15.04.006</t>
  </si>
  <si>
    <t>08.06.06</t>
  </si>
  <si>
    <t>16.05.054</t>
  </si>
  <si>
    <t>08.06.07</t>
  </si>
  <si>
    <t>16.05.056</t>
  </si>
  <si>
    <t>08.07.01</t>
  </si>
  <si>
    <t>08.07.02</t>
  </si>
  <si>
    <t>08.16.001</t>
  </si>
  <si>
    <t>08.07.03</t>
  </si>
  <si>
    <t>08.16.010</t>
  </si>
  <si>
    <t>08.07.04</t>
  </si>
  <si>
    <t>08.16.045</t>
  </si>
  <si>
    <t>08.07.05</t>
  </si>
  <si>
    <t>08.16.091</t>
  </si>
  <si>
    <t>08.08.01</t>
  </si>
  <si>
    <t>05.05.101</t>
  </si>
  <si>
    <t>08.08.02</t>
  </si>
  <si>
    <t>05.05.104</t>
  </si>
  <si>
    <t>08.08.03</t>
  </si>
  <si>
    <t>08.15.017</t>
  </si>
  <si>
    <t>08.08.04</t>
  </si>
  <si>
    <t>08.08.05</t>
  </si>
  <si>
    <t>08.17.058</t>
  </si>
  <si>
    <t>09.01.01</t>
  </si>
  <si>
    <t>09.01.02</t>
  </si>
  <si>
    <t>09.01.03</t>
  </si>
  <si>
    <t>09.02.080</t>
  </si>
  <si>
    <t>09.01.04</t>
  </si>
  <si>
    <t>09.02.084</t>
  </si>
  <si>
    <t>09.01.05</t>
  </si>
  <si>
    <t>09.02.099</t>
  </si>
  <si>
    <t>09.01.06</t>
  </si>
  <si>
    <t>09.02.091</t>
  </si>
  <si>
    <t>09.01.07</t>
  </si>
  <si>
    <t>09.02.042</t>
  </si>
  <si>
    <t>09.01.08</t>
  </si>
  <si>
    <t>09.02.043</t>
  </si>
  <si>
    <t>09.01.09</t>
  </si>
  <si>
    <t>09.01.10</t>
  </si>
  <si>
    <t>09.04.042</t>
  </si>
  <si>
    <t>09.01.11</t>
  </si>
  <si>
    <t>09.04.050</t>
  </si>
  <si>
    <t>09.01.12</t>
  </si>
  <si>
    <t>09.04.099</t>
  </si>
  <si>
    <t>09.01.13</t>
  </si>
  <si>
    <t>09.05.087</t>
  </si>
  <si>
    <t>09.01.14</t>
  </si>
  <si>
    <t>09.05.081</t>
  </si>
  <si>
    <t>09.01.15</t>
  </si>
  <si>
    <t>09.05.051</t>
  </si>
  <si>
    <t>09.01.16</t>
  </si>
  <si>
    <t>09.05.054</t>
  </si>
  <si>
    <t>09.01.17</t>
  </si>
  <si>
    <t>09.05.092</t>
  </si>
  <si>
    <t>09.01.18</t>
  </si>
  <si>
    <t>09.02.086</t>
  </si>
  <si>
    <t>09.01.19</t>
  </si>
  <si>
    <t>09.02.088</t>
  </si>
  <si>
    <t>09.01.20</t>
  </si>
  <si>
    <t>09.01.21</t>
  </si>
  <si>
    <t>09.03.022</t>
  </si>
  <si>
    <t>09.01.22</t>
  </si>
  <si>
    <t>09.03.018</t>
  </si>
  <si>
    <t>09.01.23</t>
  </si>
  <si>
    <t>09.03.019</t>
  </si>
  <si>
    <t>09.01.24</t>
  </si>
  <si>
    <t>09.03.020</t>
  </si>
  <si>
    <t>09.01.25</t>
  </si>
  <si>
    <t>09.03.052</t>
  </si>
  <si>
    <t>09.01.26</t>
  </si>
  <si>
    <t>09.03.046</t>
  </si>
  <si>
    <t>09.01.27</t>
  </si>
  <si>
    <t>09.03.047</t>
  </si>
  <si>
    <t>09.01.28</t>
  </si>
  <si>
    <t>09.03.049</t>
  </si>
  <si>
    <t>09.01.29</t>
  </si>
  <si>
    <t>09.03.050</t>
  </si>
  <si>
    <t>09.01.30</t>
  </si>
  <si>
    <t>09.04.090</t>
  </si>
  <si>
    <t>09.01.31</t>
  </si>
  <si>
    <t>09.03.053</t>
  </si>
  <si>
    <t>09.01.32</t>
  </si>
  <si>
    <t>09.01.33</t>
  </si>
  <si>
    <t>09.01.34</t>
  </si>
  <si>
    <t>09.09.037</t>
  </si>
  <si>
    <t>09.01.35</t>
  </si>
  <si>
    <t>09.09.044</t>
  </si>
  <si>
    <t>09.01.36</t>
  </si>
  <si>
    <t>09.08.050</t>
  </si>
  <si>
    <t>09.01.37</t>
  </si>
  <si>
    <t>09.09.083</t>
  </si>
  <si>
    <t>09.01.38</t>
  </si>
  <si>
    <t>09.09.034</t>
  </si>
  <si>
    <t>09.01.39</t>
  </si>
  <si>
    <t>09.01.40</t>
  </si>
  <si>
    <t>09.01.41</t>
  </si>
  <si>
    <t>09.09.060</t>
  </si>
  <si>
    <t>09.01.42</t>
  </si>
  <si>
    <t>09.01.43</t>
  </si>
  <si>
    <t>09.01.44</t>
  </si>
  <si>
    <t>09.08.054</t>
  </si>
  <si>
    <t>09.01.45</t>
  </si>
  <si>
    <t>09.08.067</t>
  </si>
  <si>
    <t>09.01.46</t>
  </si>
  <si>
    <t>09.08.079</t>
  </si>
  <si>
    <t>09.01.47</t>
  </si>
  <si>
    <t>09.08.085</t>
  </si>
  <si>
    <t>09.01.48</t>
  </si>
  <si>
    <t>09.08.089</t>
  </si>
  <si>
    <t>09.01.49</t>
  </si>
  <si>
    <t>09.08.052</t>
  </si>
  <si>
    <t>09.01.50</t>
  </si>
  <si>
    <t>09.01.51</t>
  </si>
  <si>
    <t>09.82.010</t>
  </si>
  <si>
    <t>09.01.52</t>
  </si>
  <si>
    <t>09.06.007</t>
  </si>
  <si>
    <t>09.01.53</t>
  </si>
  <si>
    <t>09.10.003</t>
  </si>
  <si>
    <t>09.01.54</t>
  </si>
  <si>
    <t>09.06.049</t>
  </si>
  <si>
    <t>09.01.55</t>
  </si>
  <si>
    <t>09.06.047</t>
  </si>
  <si>
    <t>09.02.01</t>
  </si>
  <si>
    <t>09.13.035</t>
  </si>
  <si>
    <t>09.02.02</t>
  </si>
  <si>
    <t>09.13.015</t>
  </si>
  <si>
    <t>09.02.03</t>
  </si>
  <si>
    <t>09.04.080</t>
  </si>
  <si>
    <t>09.02.04</t>
  </si>
  <si>
    <t>09.13.027</t>
  </si>
  <si>
    <t>09.02.05</t>
  </si>
  <si>
    <t>09.13.032</t>
  </si>
  <si>
    <t>09.02.06</t>
  </si>
  <si>
    <t>09.13.033</t>
  </si>
  <si>
    <t>09.02.07</t>
  </si>
  <si>
    <t>09.13.034</t>
  </si>
  <si>
    <t>10.01.01</t>
  </si>
  <si>
    <t>10.01.049</t>
  </si>
  <si>
    <t>11.01.01</t>
  </si>
  <si>
    <t>12.01.001</t>
  </si>
  <si>
    <t>11.01.02</t>
  </si>
  <si>
    <t>12.01.006</t>
  </si>
  <si>
    <t>11.02.01</t>
  </si>
  <si>
    <t>12.02.002</t>
  </si>
  <si>
    <t>11.02.03</t>
  </si>
  <si>
    <t>12.02.005</t>
  </si>
  <si>
    <t>11.02.04</t>
  </si>
  <si>
    <t>12.02.007</t>
  </si>
  <si>
    <t>11.02.05</t>
  </si>
  <si>
    <t>12.02.036</t>
  </si>
  <si>
    <t>11.03.01</t>
  </si>
  <si>
    <t>16.06.065</t>
  </si>
  <si>
    <t>11.03.02</t>
  </si>
  <si>
    <t>12.04.004</t>
  </si>
  <si>
    <t>11.03.03</t>
  </si>
  <si>
    <t>12.04.005</t>
  </si>
  <si>
    <t>11.03.04</t>
  </si>
  <si>
    <t>12.04.007</t>
  </si>
  <si>
    <t>12.01.01</t>
  </si>
  <si>
    <t>12.01.02</t>
  </si>
  <si>
    <t>13.80.021</t>
  </si>
  <si>
    <t>12.02.02</t>
  </si>
  <si>
    <t>13.01.017</t>
  </si>
  <si>
    <t>12.02.03</t>
  </si>
  <si>
    <t>15.04.082</t>
  </si>
  <si>
    <t>12.03.01</t>
  </si>
  <si>
    <t>13.02.007</t>
  </si>
  <si>
    <t>12.03.02</t>
  </si>
  <si>
    <t>12.03.03</t>
  </si>
  <si>
    <t>12.03.04</t>
  </si>
  <si>
    <t>12.03.05</t>
  </si>
  <si>
    <t>12.03.06</t>
  </si>
  <si>
    <t>13.02.069</t>
  </si>
  <si>
    <t>12.03.07</t>
  </si>
  <si>
    <t>13.01.018</t>
  </si>
  <si>
    <t>12.03.08</t>
  </si>
  <si>
    <t>13.02.019</t>
  </si>
  <si>
    <t>12.03.09</t>
  </si>
  <si>
    <t>13.02.020</t>
  </si>
  <si>
    <t>12.04.01</t>
  </si>
  <si>
    <t>13.06.074</t>
  </si>
  <si>
    <t>12.04.02</t>
  </si>
  <si>
    <t>12.05.01</t>
  </si>
  <si>
    <t>12.05.02</t>
  </si>
  <si>
    <t>12.06.01</t>
  </si>
  <si>
    <t>13.07.002</t>
  </si>
  <si>
    <t>PINTURAS</t>
  </si>
  <si>
    <t>13.01.01</t>
  </si>
  <si>
    <t>15.02.019</t>
  </si>
  <si>
    <t>13.01.02</t>
  </si>
  <si>
    <t>15.02.026</t>
  </si>
  <si>
    <t>13.01.04</t>
  </si>
  <si>
    <t>13.02.01</t>
  </si>
  <si>
    <t>13.02.032</t>
  </si>
  <si>
    <t>13.03.01</t>
  </si>
  <si>
    <t>15.03.021</t>
  </si>
  <si>
    <t>13.03.02</t>
  </si>
  <si>
    <t>15.03.009</t>
  </si>
  <si>
    <t>13.03.03</t>
  </si>
  <si>
    <t>15.03.007</t>
  </si>
  <si>
    <t>13.04.01</t>
  </si>
  <si>
    <t>13.04.02</t>
  </si>
  <si>
    <t>15.04.008</t>
  </si>
  <si>
    <t>13.05.01</t>
  </si>
  <si>
    <t>13.06.01</t>
  </si>
  <si>
    <t>15.04.030</t>
  </si>
  <si>
    <t>13.07.01</t>
  </si>
  <si>
    <t>15.04.081</t>
  </si>
  <si>
    <t>13.07.02</t>
  </si>
  <si>
    <t>16.18.080</t>
  </si>
  <si>
    <t>13.07.03</t>
  </si>
  <si>
    <t>13.08.01</t>
  </si>
  <si>
    <t>SERVIÇOS COMPLEMENTARES</t>
  </si>
  <si>
    <t>14.01.01</t>
  </si>
  <si>
    <t>14.01.02</t>
  </si>
  <si>
    <t>06.02.060</t>
  </si>
  <si>
    <t>14.01.03</t>
  </si>
  <si>
    <t>16.13.010</t>
  </si>
  <si>
    <t>16.02.071</t>
  </si>
  <si>
    <t>16.80.015</t>
  </si>
  <si>
    <t>16.80.017</t>
  </si>
  <si>
    <t>16.80.013</t>
  </si>
  <si>
    <t>16.02.029</t>
  </si>
  <si>
    <t>16.05.032</t>
  </si>
  <si>
    <t>16.05.042</t>
  </si>
  <si>
    <t>16.03.402</t>
  </si>
  <si>
    <t>03.03.018</t>
  </si>
  <si>
    <t>13.80.032</t>
  </si>
  <si>
    <t>16.06.022</t>
  </si>
  <si>
    <t>16.06.023</t>
  </si>
  <si>
    <t>13.02.012</t>
  </si>
  <si>
    <t>06.03.080</t>
  </si>
  <si>
    <t>LIMPEZA FINAL DE OBRA</t>
  </si>
  <si>
    <t>16.11.005</t>
  </si>
  <si>
    <t>________________________________________</t>
  </si>
  <si>
    <t>TAB.  REF.:</t>
  </si>
  <si>
    <t>Item</t>
  </si>
  <si>
    <t>Descrição</t>
  </si>
  <si>
    <t>Peso</t>
  </si>
  <si>
    <t>Valor do Serviço</t>
  </si>
  <si>
    <t>Sub-Total</t>
  </si>
  <si>
    <t>Total Geral</t>
  </si>
  <si>
    <t>UN</t>
  </si>
  <si>
    <t>Código</t>
  </si>
  <si>
    <t>13.04.03</t>
  </si>
  <si>
    <t>06.03.04</t>
  </si>
  <si>
    <t>06.03.05</t>
  </si>
  <si>
    <t>06.03.108</t>
  </si>
  <si>
    <t>09.03.017</t>
  </si>
  <si>
    <t>09.03.048</t>
  </si>
  <si>
    <t>09.04.085</t>
  </si>
  <si>
    <t>09.07.024</t>
  </si>
  <si>
    <t>09.08.084</t>
  </si>
  <si>
    <t>09.09.077</t>
  </si>
  <si>
    <t>09.11.028</t>
  </si>
  <si>
    <t>09.11.035</t>
  </si>
  <si>
    <t>09.84.020</t>
  </si>
  <si>
    <t>09.85.062</t>
  </si>
  <si>
    <t>09.85.063</t>
  </si>
  <si>
    <t>09.85.064</t>
  </si>
  <si>
    <t>16.06.101</t>
  </si>
  <si>
    <t>09.01.56</t>
  </si>
  <si>
    <t>09.01.57</t>
  </si>
  <si>
    <t>09.01.58</t>
  </si>
  <si>
    <t>09.01.59</t>
  </si>
  <si>
    <t>09.01.60</t>
  </si>
  <si>
    <t>09.01.61</t>
  </si>
  <si>
    <t>09.01.62</t>
  </si>
  <si>
    <t>06.03.075</t>
  </si>
  <si>
    <t>06.03.078</t>
  </si>
  <si>
    <t>06.05.01</t>
  </si>
  <si>
    <t>01.02.02</t>
  </si>
  <si>
    <t>01.02.03</t>
  </si>
  <si>
    <t>01.02.04</t>
  </si>
  <si>
    <t>01.02.05</t>
  </si>
  <si>
    <t>01.02.06</t>
  </si>
  <si>
    <t>01.02.07</t>
  </si>
  <si>
    <t>01.02.08</t>
  </si>
  <si>
    <t>01.02.09</t>
  </si>
  <si>
    <t>01.02.10</t>
  </si>
  <si>
    <t>01.02.11</t>
  </si>
  <si>
    <t>01.02.12</t>
  </si>
  <si>
    <t>05.05.080</t>
  </si>
  <si>
    <t>12.03.10</t>
  </si>
  <si>
    <t>11.02.040</t>
  </si>
  <si>
    <t>11.02.067</t>
  </si>
  <si>
    <t>10.01.074</t>
  </si>
  <si>
    <t>12.04.024</t>
  </si>
  <si>
    <t>02.02.073</t>
  </si>
  <si>
    <t>02.02.094</t>
  </si>
  <si>
    <t>02.01.001</t>
  </si>
  <si>
    <t>02.01.010</t>
  </si>
  <si>
    <t>02.01.025</t>
  </si>
  <si>
    <t>02.01.015</t>
  </si>
  <si>
    <t>01.02.002</t>
  </si>
  <si>
    <t>01.02.004</t>
  </si>
  <si>
    <t>10.01.02</t>
  </si>
  <si>
    <t>16.20.023</t>
  </si>
  <si>
    <t>11.04.01</t>
  </si>
  <si>
    <t>11.04.02</t>
  </si>
  <si>
    <t>11.04.03</t>
  </si>
  <si>
    <t>13.80.012</t>
  </si>
  <si>
    <t>13.80.016</t>
  </si>
  <si>
    <t>13.05.070</t>
  </si>
  <si>
    <t>13.06.075</t>
  </si>
  <si>
    <t>13.06.083</t>
  </si>
  <si>
    <t>04.01.04</t>
  </si>
  <si>
    <t>04.01.034</t>
  </si>
  <si>
    <t>15.01.01</t>
  </si>
  <si>
    <t>15.01.02</t>
  </si>
  <si>
    <t>15.01.03</t>
  </si>
  <si>
    <t>15.02.01</t>
  </si>
  <si>
    <t>15.02.02</t>
  </si>
  <si>
    <t>15.02.03</t>
  </si>
  <si>
    <t>15.02.04</t>
  </si>
  <si>
    <t>15.02.05</t>
  </si>
  <si>
    <t>15.02.06</t>
  </si>
  <si>
    <t>15.02.07</t>
  </si>
  <si>
    <t>15.03.01</t>
  </si>
  <si>
    <t>15.03.02</t>
  </si>
  <si>
    <t>15.03.03</t>
  </si>
  <si>
    <t>15.03.04</t>
  </si>
  <si>
    <t>15.03.05</t>
  </si>
  <si>
    <t>15.04.01</t>
  </si>
  <si>
    <t>15.04.03</t>
  </si>
  <si>
    <t>15.04.04</t>
  </si>
  <si>
    <t>15.04.05</t>
  </si>
  <si>
    <t>15.05.01</t>
  </si>
  <si>
    <t>15.05.02</t>
  </si>
  <si>
    <t>15.05.03</t>
  </si>
  <si>
    <t>15.05.04</t>
  </si>
  <si>
    <t>15.05.05</t>
  </si>
  <si>
    <t>15.05.06</t>
  </si>
  <si>
    <t>15.06.01</t>
  </si>
  <si>
    <t>15.04.02</t>
  </si>
  <si>
    <t>06.02.001</t>
  </si>
  <si>
    <t>06.03.032</t>
  </si>
  <si>
    <t>06.03.08</t>
  </si>
  <si>
    <t>16.01.083</t>
  </si>
  <si>
    <t>16.01.088</t>
  </si>
  <si>
    <t>06.01.027</t>
  </si>
  <si>
    <t>05.05.085</t>
  </si>
  <si>
    <t>15.03.032</t>
  </si>
  <si>
    <t>14.01.035</t>
  </si>
  <si>
    <t>08.09.01</t>
  </si>
  <si>
    <t>08.09.02</t>
  </si>
  <si>
    <t>09.02.056</t>
  </si>
  <si>
    <t>08.02.003</t>
  </si>
  <si>
    <t>08.01.005</t>
  </si>
  <si>
    <t>08.15.018</t>
  </si>
  <si>
    <t>08.17.037</t>
  </si>
  <si>
    <t>01.02.13</t>
  </si>
  <si>
    <t>01.02.14</t>
  </si>
  <si>
    <t>01.02.15</t>
  </si>
  <si>
    <t>01.02.16</t>
  </si>
  <si>
    <t>01.02.17</t>
  </si>
  <si>
    <t>01.02.18</t>
  </si>
  <si>
    <t>14.01.060</t>
  </si>
  <si>
    <t>09.03.01</t>
  </si>
  <si>
    <t>09.03.02</t>
  </si>
  <si>
    <t>09.03.03</t>
  </si>
  <si>
    <t>09.03.04</t>
  </si>
  <si>
    <t>09.03.05</t>
  </si>
  <si>
    <t>09.03.06</t>
  </si>
  <si>
    <t>09.03.07</t>
  </si>
  <si>
    <t>09.03.08</t>
  </si>
  <si>
    <t>09.03.09</t>
  </si>
  <si>
    <t>09.03.10</t>
  </si>
  <si>
    <t>09.03.11</t>
  </si>
  <si>
    <t>09.03.12</t>
  </si>
  <si>
    <t>09.03.13</t>
  </si>
  <si>
    <t>09.03.14</t>
  </si>
  <si>
    <t>09.03.15</t>
  </si>
  <si>
    <t>09.03.16</t>
  </si>
  <si>
    <t>09.03.17</t>
  </si>
  <si>
    <t>09.03.19</t>
  </si>
  <si>
    <t>09.03.20</t>
  </si>
  <si>
    <t>09.03.21</t>
  </si>
  <si>
    <t>09.03.22</t>
  </si>
  <si>
    <t>09.03.23</t>
  </si>
  <si>
    <t>09.03.24</t>
  </si>
  <si>
    <t>09.03.25</t>
  </si>
  <si>
    <t>09.03.26</t>
  </si>
  <si>
    <t>09.03.27</t>
  </si>
  <si>
    <t>01.06.001</t>
  </si>
  <si>
    <t>02.03.001</t>
  </si>
  <si>
    <t>13.80.013</t>
  </si>
  <si>
    <t>04.01.051</t>
  </si>
  <si>
    <t>06.02.089</t>
  </si>
  <si>
    <t>03.03.003</t>
  </si>
  <si>
    <t>11.02.024</t>
  </si>
  <si>
    <t>15.02.025</t>
  </si>
  <si>
    <t>09.85.053</t>
  </si>
  <si>
    <t>09.01.099</t>
  </si>
  <si>
    <t>09.80.005</t>
  </si>
  <si>
    <t>09.80.048</t>
  </si>
  <si>
    <t>09.80.050</t>
  </si>
  <si>
    <t>09.80.051</t>
  </si>
  <si>
    <t>09.80.029</t>
  </si>
  <si>
    <t>09.80.017</t>
  </si>
  <si>
    <t>09.80.021</t>
  </si>
  <si>
    <t>09.05.008</t>
  </si>
  <si>
    <t>09.80.010</t>
  </si>
  <si>
    <t>09.80.014</t>
  </si>
  <si>
    <t>09.80.042</t>
  </si>
  <si>
    <t>09.80.043</t>
  </si>
  <si>
    <t>09.80.044</t>
  </si>
  <si>
    <t>09.80.062</t>
  </si>
  <si>
    <t>09.80.090</t>
  </si>
  <si>
    <t>09.80.099</t>
  </si>
  <si>
    <t>09.80.026</t>
  </si>
  <si>
    <t>09.80.012</t>
  </si>
  <si>
    <t>09.82.029</t>
  </si>
  <si>
    <t>09.83.038</t>
  </si>
  <si>
    <t>09.04.006</t>
  </si>
  <si>
    <t>09.08.002</t>
  </si>
  <si>
    <t>09.08.049</t>
  </si>
  <si>
    <t>09.04.023</t>
  </si>
  <si>
    <t>09.80.019</t>
  </si>
  <si>
    <t>16.01.029</t>
  </si>
  <si>
    <t>03.03.03</t>
  </si>
  <si>
    <t>03.03.04</t>
  </si>
  <si>
    <t>09.03.18</t>
  </si>
  <si>
    <t>09.03.28</t>
  </si>
  <si>
    <t>09.03.29</t>
  </si>
  <si>
    <t>09.03.30</t>
  </si>
  <si>
    <t>09.03.31</t>
  </si>
  <si>
    <t>09.03.32</t>
  </si>
  <si>
    <t>09.03.33</t>
  </si>
  <si>
    <t>09.03.34</t>
  </si>
  <si>
    <t>09.03.35</t>
  </si>
  <si>
    <t>09.03.36</t>
  </si>
  <si>
    <t>09.03.37</t>
  </si>
  <si>
    <t>09.03.38</t>
  </si>
  <si>
    <t>09.03.39</t>
  </si>
  <si>
    <t>09.03.40</t>
  </si>
  <si>
    <t>09.03.41</t>
  </si>
  <si>
    <t>09.03.42</t>
  </si>
  <si>
    <t>09.03.43</t>
  </si>
  <si>
    <t>09.03.44</t>
  </si>
  <si>
    <t>09.03.45</t>
  </si>
  <si>
    <t>09.03.46</t>
  </si>
  <si>
    <t>09.03.47</t>
  </si>
  <si>
    <t>09.03.48</t>
  </si>
  <si>
    <t>09.03.49</t>
  </si>
  <si>
    <t>09.03.50</t>
  </si>
  <si>
    <t>09.03.51</t>
  </si>
  <si>
    <t>09.03.52</t>
  </si>
  <si>
    <t>09.03.53</t>
  </si>
  <si>
    <t>09.03.54</t>
  </si>
  <si>
    <t>09.03.55</t>
  </si>
  <si>
    <t>11.02.02</t>
  </si>
  <si>
    <t>16.01.016</t>
  </si>
  <si>
    <t>16.03.014</t>
  </si>
  <si>
    <t>16.07.023</t>
  </si>
  <si>
    <t>01.03.005</t>
  </si>
  <si>
    <t>12.02.01</t>
  </si>
  <si>
    <t>12.04.03</t>
  </si>
  <si>
    <t>13.01.03</t>
  </si>
  <si>
    <t>13.03.04</t>
  </si>
  <si>
    <t>13.03.05</t>
  </si>
  <si>
    <t>15.01.04</t>
  </si>
  <si>
    <t>15.01.05</t>
  </si>
  <si>
    <t>15.01.06</t>
  </si>
  <si>
    <t>15.01.07</t>
  </si>
  <si>
    <t>15.02.08</t>
  </si>
  <si>
    <t>15.03.06</t>
  </si>
  <si>
    <t>15.03.07</t>
  </si>
  <si>
    <t>15.03.08</t>
  </si>
  <si>
    <t>16.01.081</t>
  </si>
  <si>
    <t>16.01.082</t>
  </si>
  <si>
    <t>06.03.06</t>
  </si>
  <si>
    <t>06.03.07</t>
  </si>
  <si>
    <t>06.03.09</t>
  </si>
  <si>
    <t>06.05.02</t>
  </si>
  <si>
    <t>05.03.09</t>
  </si>
  <si>
    <t>05.03.10</t>
  </si>
  <si>
    <t>02.02.03</t>
  </si>
  <si>
    <t>02.02.04</t>
  </si>
  <si>
    <t>02.02.05</t>
  </si>
  <si>
    <t>02.02.06</t>
  </si>
  <si>
    <t>15.01.08</t>
  </si>
  <si>
    <t>15.01.09</t>
  </si>
  <si>
    <t>08.02.24</t>
  </si>
  <si>
    <t>07.01.06</t>
  </si>
  <si>
    <t>07.01.10</t>
  </si>
  <si>
    <t>07.01.11</t>
  </si>
  <si>
    <t>07.01.12</t>
  </si>
  <si>
    <t>07.02.04</t>
  </si>
  <si>
    <t>03.02.06</t>
  </si>
  <si>
    <t>02.05.029</t>
  </si>
  <si>
    <t>02.05.028</t>
  </si>
  <si>
    <t>08.14.062</t>
  </si>
  <si>
    <t>06.01.064</t>
  </si>
  <si>
    <t>06.01.062</t>
  </si>
  <si>
    <t>08.09.03</t>
  </si>
  <si>
    <t>13.05.022</t>
  </si>
  <si>
    <t>15.01.10</t>
  </si>
  <si>
    <t>16.03.002</t>
  </si>
  <si>
    <t>16.03.109</t>
  </si>
  <si>
    <t>16.03.430</t>
  </si>
  <si>
    <t>16.03.300</t>
  </si>
  <si>
    <t>16.03.301</t>
  </si>
  <si>
    <t>16.03.088</t>
  </si>
  <si>
    <t>16.03.092</t>
  </si>
  <si>
    <t>16.03.320</t>
  </si>
  <si>
    <t>16.03.228</t>
  </si>
  <si>
    <t>16.03.200</t>
  </si>
  <si>
    <t>16.03.213</t>
  </si>
  <si>
    <t>15.03.09</t>
  </si>
  <si>
    <t>15.03.10</t>
  </si>
  <si>
    <t>15.03.11</t>
  </si>
  <si>
    <t>15.03.12</t>
  </si>
  <si>
    <t>15.03.13</t>
  </si>
  <si>
    <t>15.03.14</t>
  </si>
  <si>
    <t>15.03.15</t>
  </si>
  <si>
    <t>15.03.16</t>
  </si>
  <si>
    <t>15.03.17</t>
  </si>
  <si>
    <t>04.50.001</t>
  </si>
  <si>
    <t>05.05.061</t>
  </si>
  <si>
    <t>05.05.062</t>
  </si>
  <si>
    <t>07.01.010</t>
  </si>
  <si>
    <t>07.04.101</t>
  </si>
  <si>
    <t>09.02.102</t>
  </si>
  <si>
    <t>PINTURA PARA TELHAS DE ALUMINIO COM TINTA ESMALTE AUTOMOTIVA</t>
  </si>
  <si>
    <t>16.01.091</t>
  </si>
  <si>
    <t>15.05.07</t>
  </si>
  <si>
    <t>15.05.08</t>
  </si>
  <si>
    <t>07.02.05</t>
  </si>
  <si>
    <t>07.02.06</t>
  </si>
  <si>
    <t>25.01.470</t>
  </si>
  <si>
    <t>08.09.04</t>
  </si>
  <si>
    <t>Custo Total</t>
  </si>
  <si>
    <t>01.20.010</t>
  </si>
  <si>
    <t>tx</t>
  </si>
  <si>
    <t>km</t>
  </si>
  <si>
    <t>cj</t>
  </si>
  <si>
    <t>02.05.090</t>
  </si>
  <si>
    <t>Montagem e desmontagem de andaime tubular fachadeiro com altura até 10 m</t>
  </si>
  <si>
    <t>Andaime tubular fachadeiro com piso metálico e sapatas ajustáveis</t>
  </si>
  <si>
    <t>03.01.200</t>
  </si>
  <si>
    <t>03.01.210</t>
  </si>
  <si>
    <t>03.01.240</t>
  </si>
  <si>
    <t>03.01.260</t>
  </si>
  <si>
    <t>03.04</t>
  </si>
  <si>
    <t>03.05</t>
  </si>
  <si>
    <t>03.07.010</t>
  </si>
  <si>
    <t>03.07.080</t>
  </si>
  <si>
    <t>kg</t>
  </si>
  <si>
    <t>04.40.010</t>
  </si>
  <si>
    <t>05.08.080</t>
  </si>
  <si>
    <t>05.08.140</t>
  </si>
  <si>
    <t>m³xkm</t>
  </si>
  <si>
    <t>05.08.220</t>
  </si>
  <si>
    <t>05.10.025</t>
  </si>
  <si>
    <t>07.01.060</t>
  </si>
  <si>
    <t>07.01.120</t>
  </si>
  <si>
    <t>07.02.060</t>
  </si>
  <si>
    <t>07.10.020</t>
  </si>
  <si>
    <t>07.11.020</t>
  </si>
  <si>
    <t>07.12.020</t>
  </si>
  <si>
    <t>08.01.020</t>
  </si>
  <si>
    <t>08.01.040</t>
  </si>
  <si>
    <t>11.01.100</t>
  </si>
  <si>
    <t>11.04.020</t>
  </si>
  <si>
    <t>11.16.020</t>
  </si>
  <si>
    <t>11.18.040</t>
  </si>
  <si>
    <t>11.18.140</t>
  </si>
  <si>
    <t>14.30.010</t>
  </si>
  <si>
    <t>Chapisco</t>
  </si>
  <si>
    <t>Reboco</t>
  </si>
  <si>
    <t>18.08.110</t>
  </si>
  <si>
    <t>18.08.120</t>
  </si>
  <si>
    <t>21.03.151</t>
  </si>
  <si>
    <t>22.06.240</t>
  </si>
  <si>
    <t>24.02.450</t>
  </si>
  <si>
    <t>25.01.450</t>
  </si>
  <si>
    <t>26.03.070</t>
  </si>
  <si>
    <t>32.06.231</t>
  </si>
  <si>
    <t>43.07.360</t>
  </si>
  <si>
    <t>46.12.140</t>
  </si>
  <si>
    <t>46.12.150</t>
  </si>
  <si>
    <t>46.12.160</t>
  </si>
  <si>
    <t>46.12.170</t>
  </si>
  <si>
    <t>46.12.300</t>
  </si>
  <si>
    <t>49.06.410</t>
  </si>
  <si>
    <t>49.12.010</t>
  </si>
  <si>
    <t>49.12.120</t>
  </si>
  <si>
    <t>49.12.140</t>
  </si>
  <si>
    <t>54.01.210</t>
  </si>
  <si>
    <t>54.01.220</t>
  </si>
  <si>
    <t>54.03.210</t>
  </si>
  <si>
    <t>54.03.230</t>
  </si>
  <si>
    <t>54.03.240</t>
  </si>
  <si>
    <t>54.06.040</t>
  </si>
  <si>
    <t>54.06.170</t>
  </si>
  <si>
    <t>55.01.140</t>
  </si>
  <si>
    <t>62.20.340</t>
  </si>
  <si>
    <t>BDI</t>
  </si>
  <si>
    <t>Invest./Área:</t>
  </si>
  <si>
    <t>FDE / SIURB / SINAPI / CPOS</t>
  </si>
  <si>
    <t>01.17.031</t>
  </si>
  <si>
    <t>01.17.051</t>
  </si>
  <si>
    <t>01.17.071</t>
  </si>
  <si>
    <t>01.17.111</t>
  </si>
  <si>
    <t>ADMINISTRAÇÃO LOCAL</t>
  </si>
  <si>
    <t>01.03.01</t>
  </si>
  <si>
    <t>01.03.02</t>
  </si>
  <si>
    <t>01.03.03</t>
  </si>
  <si>
    <t>01.03.04</t>
  </si>
  <si>
    <t>01.03.05</t>
  </si>
  <si>
    <t>01.03.06</t>
  </si>
  <si>
    <t>01.03.07</t>
  </si>
  <si>
    <t>01.03.08</t>
  </si>
  <si>
    <t>Descrição dos Serviços</t>
  </si>
  <si>
    <t>TELA PARA PROTEÇÃO DE OBRAS, MALHA 2 MM</t>
  </si>
  <si>
    <t>CHAPISCO COMUM - ARGAMASSA DE CIMENTO E AREIA 1:3</t>
  </si>
  <si>
    <t>REPAROS EM TRINCAS E RACHADURAS</t>
  </si>
  <si>
    <t>REPAROS EM EMBOÇO - ARGAMASSA MISTA DE CIMENTO, CAL E AREIA 1:4/12</t>
  </si>
  <si>
    <t>REPAROS EM REBOCO - ARGAMASSA DE CAL E AREIA 1:2</t>
  </si>
  <si>
    <t>TINTA ESMALTE SINTÉTICO - CONCRETO OU REBOCO SEM MASSA CORRIDA</t>
  </si>
  <si>
    <t>TINTA BETUMINOSA - INTERIOR DE CALHAS, RUFOS E RINCÕES METÁLICOS</t>
  </si>
  <si>
    <t>ESMALTE SINTÉTICO - EXTERIOR DE CALHAS, RUFOS E CONDUTORES</t>
  </si>
  <si>
    <t>REMOÇÃO DE PINTURA EM ALVENARIA E CONCRETO - LIXA</t>
  </si>
  <si>
    <t>REMOÇÃO DE PINTURA EM CONCRETO - JATEAMENTO</t>
  </si>
  <si>
    <t>REMOÇÃO DE PINTURA EM ESQUADRIAS E FORROS DE MADEIRA - LIXA</t>
  </si>
  <si>
    <t>REMOÇÃO DE PINTURA EM ESQUADRIAS E FORROS DE MADEIRA - REMOVEDOR</t>
  </si>
  <si>
    <t>REMOÇÃO DE PINTURA EM RODAPÉS E MOLDURAS DE MADEIRA - REMOVEDOR</t>
  </si>
  <si>
    <t>REMOÇÃO DE PINTURA EM ESQUADRIAS E PEÇAS DE SERRALHERIA - LIXA</t>
  </si>
  <si>
    <t>REMOÇÃO DE PINTURA EM ESQUADRIAS E PEÇAS DE SERRALHERIA - REMOVEDOR</t>
  </si>
  <si>
    <t>DEMARCAÇÃO DE VAGA DE ESTACIONAMENTO PARA PORTADORES DE DEFICIÊNCIA FÍSICA</t>
  </si>
  <si>
    <t>LIMPEZA GERAL DA OBRA</t>
  </si>
  <si>
    <t>Global</t>
  </si>
  <si>
    <t>SECRETARIA DE INFRA ESTRUTURA E SERVIÇOS URBANOS</t>
  </si>
  <si>
    <t xml:space="preserve">Custo un. </t>
  </si>
  <si>
    <t>TOTAL GERAL</t>
  </si>
  <si>
    <t>REVESTIMENTOS</t>
  </si>
  <si>
    <t>PISOS</t>
  </si>
  <si>
    <t>02.05.212</t>
  </si>
  <si>
    <t>21.01.160</t>
  </si>
  <si>
    <t>SECRETARIA DE INFRAESTRUTURA E SERVIÇOS URBANOS</t>
  </si>
  <si>
    <t>01.20.691</t>
  </si>
  <si>
    <t>Foi considerado arredondamento de duas casas decimais para Quantidade; Custo Unitário; BDI; Custo Total. Para os cálculos utilizamos arredondamento de duas casas decimais após a vírgula. As empresas Proponentes devem seguir a mesma regra para o preenchimento da planilha.</t>
  </si>
  <si>
    <t>01.03.002</t>
  </si>
  <si>
    <t>01.03.004</t>
  </si>
  <si>
    <t>02.06.021</t>
  </si>
  <si>
    <t>02.07.001</t>
  </si>
  <si>
    <t>02.07.002</t>
  </si>
  <si>
    <t>03.02.002</t>
  </si>
  <si>
    <t>03.03.034</t>
  </si>
  <si>
    <t>03.03.037</t>
  </si>
  <si>
    <t>05.01.069</t>
  </si>
  <si>
    <t>06.01.067</t>
  </si>
  <si>
    <t>06.03.062</t>
  </si>
  <si>
    <t>06.03.103</t>
  </si>
  <si>
    <t>06.03.107</t>
  </si>
  <si>
    <t>07.03.135</t>
  </si>
  <si>
    <t>07.05.008</t>
  </si>
  <si>
    <t>08.02.061</t>
  </si>
  <si>
    <t>08.15.023</t>
  </si>
  <si>
    <t>08.16.093</t>
  </si>
  <si>
    <t>08.16.094</t>
  </si>
  <si>
    <t>09.03.021</t>
  </si>
  <si>
    <t>09.03.024</t>
  </si>
  <si>
    <t>09.03.029</t>
  </si>
  <si>
    <t>09.09.063</t>
  </si>
  <si>
    <t>13.02.093</t>
  </si>
  <si>
    <t>13.05.009</t>
  </si>
  <si>
    <t>14.80.001</t>
  </si>
  <si>
    <t>15.04.073</t>
  </si>
  <si>
    <t>OLEO EM ESQUADRIAS DE MADEIRA INCLUSIVE PREPARO E RETOQUES DE MASSA</t>
  </si>
  <si>
    <t>15.80.080</t>
  </si>
  <si>
    <t>16.01.094</t>
  </si>
  <si>
    <t>16.01.098</t>
  </si>
  <si>
    <t>16.02.027</t>
  </si>
  <si>
    <t>16.03.203</t>
  </si>
  <si>
    <t>16.05.036</t>
  </si>
  <si>
    <t>16.05.048</t>
  </si>
  <si>
    <t>16.06.046</t>
  </si>
  <si>
    <t>16.06.047</t>
  </si>
  <si>
    <t>16.06.051</t>
  </si>
  <si>
    <t>16.06.078</t>
  </si>
  <si>
    <t>16.06.106</t>
  </si>
  <si>
    <t>16.06.107</t>
  </si>
  <si>
    <t>16.48.035</t>
  </si>
  <si>
    <t xml:space="preserve">FDE-Jul/19 </t>
  </si>
  <si>
    <t>Para planilhas de escola, alterar o índice ao lado conforme BDI da FDE</t>
  </si>
  <si>
    <t>01.04.01</t>
  </si>
  <si>
    <t>01.04.02</t>
  </si>
  <si>
    <t>CONSTRUÇÃO DE ESCOLA DE TEMPO INTEGRAL</t>
  </si>
  <si>
    <t>RUA ISMÊNIA DE ABREU DIAS, 210 - VILA DR. CARDOSO  -  ITAPEVI  -  SP</t>
  </si>
  <si>
    <t>Composição 2</t>
  </si>
  <si>
    <t>01.02.19</t>
  </si>
  <si>
    <t>Projeto Executivo De Estrutura Em Formato A1 (Fundação)</t>
  </si>
  <si>
    <t>foram excluídos vários serviços de projetos da Siurb e esse pode ser um substituto</t>
  </si>
  <si>
    <t>Projeto Executivo De Instalações Elétricas Em Formato A1 - Rede de Dados</t>
  </si>
  <si>
    <t>Ver o o descritivo desse serviço</t>
  </si>
  <si>
    <t>Projeto Executivo De Estrutura Em Formato A1 - Estrutura Metálica</t>
  </si>
  <si>
    <t>Projeto Executivo De Instalações Hidráulicas Em Formato A1 - Aquecimento Solar</t>
  </si>
  <si>
    <t>Projeto Executivo De Instalações Hidráulicas Em Formato A1 - Drenagem</t>
  </si>
  <si>
    <t>Projeto Executivo De Arquitetura Em Formato A1 - Caixilhos, Pele de Vidro e ACM</t>
  </si>
  <si>
    <t>Consultor (Testes Hidráulicos)</t>
  </si>
  <si>
    <t>Consultor (Consultoria Para Elevador)</t>
  </si>
  <si>
    <t>Ver com Ramon a quantidade de horas</t>
  </si>
  <si>
    <t>o SINAPI excluiu o ensaio de concreto</t>
  </si>
  <si>
    <t>Será mesmo necessário? Já não temos esse levantamento pronto?</t>
  </si>
  <si>
    <t>Ligação Provisória De Água Para Obra E Instalação Sanitária Provisória, Pequenas Obras - Inst. Mínima</t>
  </si>
  <si>
    <t xml:space="preserve">Instalação / Ligação Provisória Elétrica Baixa Tensão P/ Canteiro De Obra, M3 Chave 100A, Carga 3Kwh, 20Cv Excl Forn. Medidor. </t>
  </si>
  <si>
    <t>Composição 3</t>
  </si>
  <si>
    <t>Ver o prazo da obra com Ramon</t>
  </si>
  <si>
    <t>03.02.07</t>
  </si>
  <si>
    <t>03.02.08</t>
  </si>
  <si>
    <t>03.04.01</t>
  </si>
  <si>
    <t>03.04.02</t>
  </si>
  <si>
    <t>03.04.03</t>
  </si>
  <si>
    <t>03.04.04</t>
  </si>
  <si>
    <t>03.04.05</t>
  </si>
  <si>
    <t>03.04.06</t>
  </si>
  <si>
    <t>03.04.07</t>
  </si>
  <si>
    <t>03.04.08</t>
  </si>
  <si>
    <t>03.04.09</t>
  </si>
  <si>
    <t>03.04.10</t>
  </si>
  <si>
    <t>03.04.11</t>
  </si>
  <si>
    <t>Composição 4</t>
  </si>
  <si>
    <t>Composição 5</t>
  </si>
  <si>
    <t>Composição 6</t>
  </si>
  <si>
    <t>04.02.02</t>
  </si>
  <si>
    <t>04.02.03</t>
  </si>
  <si>
    <t>04.02.04</t>
  </si>
  <si>
    <t>04.01.05</t>
  </si>
  <si>
    <t>04.01.06</t>
  </si>
  <si>
    <t>Verificar se está em duplicidade</t>
  </si>
  <si>
    <t>Fiz levantamento</t>
  </si>
  <si>
    <t>08.07.06</t>
  </si>
  <si>
    <t>06.01.04</t>
  </si>
  <si>
    <t>06.03.10</t>
  </si>
  <si>
    <t>06.03.11</t>
  </si>
  <si>
    <t>06.03.12</t>
  </si>
  <si>
    <t>06.03.13</t>
  </si>
  <si>
    <t>06.03.14</t>
  </si>
  <si>
    <t>06.03.15</t>
  </si>
  <si>
    <t>06.05.03</t>
  </si>
  <si>
    <t>Onde foi utilizado</t>
  </si>
  <si>
    <t>08.04.13</t>
  </si>
  <si>
    <t>08.04.14</t>
  </si>
  <si>
    <t>08.04.15</t>
  </si>
  <si>
    <t>08.04.16</t>
  </si>
  <si>
    <t>08.04.17</t>
  </si>
  <si>
    <t>Cotação</t>
  </si>
  <si>
    <t>Mini estação de tratamento de esgosto</t>
  </si>
  <si>
    <t>08.08.06</t>
  </si>
  <si>
    <t>08.09.05</t>
  </si>
  <si>
    <t>08.09.06</t>
  </si>
  <si>
    <t>08.09.07</t>
  </si>
  <si>
    <t>08.09.08</t>
  </si>
  <si>
    <t>Proposta</t>
  </si>
  <si>
    <t>Aquecimento a Gás (chuveiros)</t>
  </si>
  <si>
    <t>Coifa em aço inoxidável com filtro e exaustor axial - área até 3,00 m² (Cozinha)</t>
  </si>
  <si>
    <t>Bomba de Calor Compressão - Trifásica - 220v</t>
  </si>
  <si>
    <t>Kit Instalação - Bomba de Calor Compressão</t>
  </si>
  <si>
    <t>Kit 2°  Bomba de Calor Compressão</t>
  </si>
  <si>
    <t>Bomba d' Água 3CV 220v/380cv - 3F 60Hz</t>
  </si>
  <si>
    <t>Modulo de Verba para Instalação dos Equipamentos para Aquecimento da Piscina</t>
  </si>
  <si>
    <t>m2</t>
  </si>
  <si>
    <t>mv</t>
  </si>
  <si>
    <t>09.03.56</t>
  </si>
  <si>
    <t>CPOS-176</t>
  </si>
  <si>
    <t>12.05.03</t>
  </si>
  <si>
    <t>Pintura Intumescente P/ Revestimento Contra Fogo Em Estr Metalica (Escada metálica)</t>
  </si>
  <si>
    <t>13.08.02</t>
  </si>
  <si>
    <t>13.08.03</t>
  </si>
  <si>
    <t>ver se está incluso no valor da quadra</t>
  </si>
  <si>
    <t>15.02.09</t>
  </si>
  <si>
    <t>Arrancamento e remoção de canalização maior que 30 cm e menor ou igual a 60 cm</t>
  </si>
  <si>
    <t>Arrancamento e remoção de canalização f &gt; que 60 cm</t>
  </si>
  <si>
    <t>Reforma de boca de lobo simples</t>
  </si>
  <si>
    <t>16.01.01</t>
  </si>
  <si>
    <t>16.01.02</t>
  </si>
  <si>
    <t>16.01.03</t>
  </si>
  <si>
    <t>16.01.04</t>
  </si>
  <si>
    <t>16.01.05</t>
  </si>
  <si>
    <t>16.01.06</t>
  </si>
  <si>
    <t>16.01.07</t>
  </si>
  <si>
    <t>16.01.08</t>
  </si>
  <si>
    <t>16.01.09</t>
  </si>
  <si>
    <t>16.01.10</t>
  </si>
  <si>
    <t>16.01.11</t>
  </si>
  <si>
    <t>16.01.12</t>
  </si>
  <si>
    <t>16.01.13</t>
  </si>
  <si>
    <t>16.01.14</t>
  </si>
  <si>
    <t>16.01.15</t>
  </si>
  <si>
    <t>16.01.16</t>
  </si>
  <si>
    <t>16.01.17</t>
  </si>
  <si>
    <t>16.01.18</t>
  </si>
  <si>
    <t>16.01.19</t>
  </si>
  <si>
    <t>16.01.20</t>
  </si>
  <si>
    <t>16.01.21</t>
  </si>
  <si>
    <t>16.01.22</t>
  </si>
  <si>
    <t>16.01.23</t>
  </si>
  <si>
    <t>16.01.24</t>
  </si>
  <si>
    <t>16.02.01</t>
  </si>
  <si>
    <t>16.02.02</t>
  </si>
  <si>
    <t>16.02.03</t>
  </si>
  <si>
    <t>16.02.04</t>
  </si>
  <si>
    <t>16.02.05</t>
  </si>
  <si>
    <t>16.02.06</t>
  </si>
  <si>
    <t>16.02.07</t>
  </si>
  <si>
    <t>16.02.08</t>
  </si>
  <si>
    <t>16.02.09</t>
  </si>
  <si>
    <t>16.02.10</t>
  </si>
  <si>
    <t>16.02.11</t>
  </si>
  <si>
    <t>16.02.12</t>
  </si>
  <si>
    <t>16.02.13</t>
  </si>
  <si>
    <t>16.02.14</t>
  </si>
  <si>
    <t>16.03.01</t>
  </si>
  <si>
    <t>16.03.02</t>
  </si>
  <si>
    <t>16.03.03</t>
  </si>
  <si>
    <t>16.04.01</t>
  </si>
  <si>
    <t>16.04.02</t>
  </si>
  <si>
    <t>16.04.03</t>
  </si>
  <si>
    <t>16.04.04</t>
  </si>
  <si>
    <t>16.04.05</t>
  </si>
  <si>
    <t>16.05.01</t>
  </si>
  <si>
    <t>16.05.02</t>
  </si>
  <si>
    <t>16.05.03</t>
  </si>
  <si>
    <t>16.05.04</t>
  </si>
  <si>
    <t>16.05.05</t>
  </si>
  <si>
    <t>16.05.06</t>
  </si>
  <si>
    <t>Engenheiro/ Arquiteto Sênior</t>
  </si>
  <si>
    <t>Engenheiro/ Arquiteto  Pleno</t>
  </si>
  <si>
    <t>Desenhista - Cadista</t>
  </si>
  <si>
    <t>Projetista</t>
  </si>
  <si>
    <t>Sinapi-Ago/19</t>
  </si>
  <si>
    <t>Siurb (Edif)-Jan/19</t>
  </si>
  <si>
    <t>Quantidades</t>
  </si>
  <si>
    <t>Caixa D'Água De Polietileno 10.000 Litros</t>
  </si>
  <si>
    <t>11.04.04</t>
  </si>
  <si>
    <t>11.04.05</t>
  </si>
  <si>
    <t>Revestimento Em Porcelanato Técnico Antiderrapante Para Área Externa, Grupo De Absorção Bia, Assentado Com Argamassa Colante Industrializada, Rejuntado (Bordas, piso e assento da arquibancada)</t>
  </si>
  <si>
    <t>Divisória Em Placas De Granito Com Espessura De 3 Cm - Anteparo</t>
  </si>
  <si>
    <t>Divisória Em Placas De Granito Com Espessura De 3 Cm - Frontal</t>
  </si>
  <si>
    <t>Divisória Em Placas De Granito Com Espessura De 3 Cm - Lateral Fechada</t>
  </si>
  <si>
    <t>Divisória Em Placas De Granito Com Espessura De 3 Cm - Lateral Aberta</t>
  </si>
  <si>
    <t>Teremos demolição ????</t>
  </si>
  <si>
    <t>Caixa da água considerei perímetroX0,20X6,00</t>
  </si>
  <si>
    <t>Estimei a construção de alvenaria</t>
  </si>
  <si>
    <t>ESCOLA DE TEMPO INTEGRAL - PADRE GIOVANNI CORNARO</t>
  </si>
  <si>
    <t>Incluí essa película refletiva, pois não encontrei o vidro refletivo</t>
  </si>
  <si>
    <t>Área corrigida</t>
  </si>
  <si>
    <t>Laje Pre-Fabricada Painel Alveolar Concreto Protendido H26,5-300Kgf/M2</t>
  </si>
  <si>
    <t>Laje Pre-Fabricada Painel Alveolar Concreto Protendido H26,5-400Kgf/M2</t>
  </si>
  <si>
    <t>Laje Pre-Fabricada Painel Alveolar Concreto Protendido H40-500Kgf/M2</t>
  </si>
  <si>
    <t xml:space="preserve"> </t>
  </si>
  <si>
    <t>Topografo Com Encargos Complementares</t>
  </si>
  <si>
    <t>Serviços Técnicos Especializados Para Acompanhamento De Execução De Fundações Profundas E Estruturas De Contenção</t>
  </si>
  <si>
    <t>Trado Manual</t>
  </si>
  <si>
    <t>Mobilização E Instalação De 1  Equipamento Para Execução De Sondagem A Percussão</t>
  </si>
  <si>
    <t>Deslocamento De Equipamento Entre Furos Em Terreno Plano, Considerando A Distância Até 100M, Para Sondagem A Percussão</t>
  </si>
  <si>
    <t>Desenvolvimento De Prancha De Desenho Técnico/ Detalhamento Formato A1</t>
  </si>
  <si>
    <t>Projeto Executivo De Estrutura Em Formato A1</t>
  </si>
  <si>
    <t>Projeto Executivo De Instalações Hidráulicas Em Formato A1</t>
  </si>
  <si>
    <t>Projeto Executivo De Instalações Elétricas Em Formato A1</t>
  </si>
  <si>
    <t>Desenvolvimento De Projeto Técnico De Prevenção E Combate A Incêndio E Aprovação Junto Ao Corpo De Bombeiros Para Edificações De  5001 M2 À 10000 M2</t>
  </si>
  <si>
    <t>gl</t>
  </si>
  <si>
    <t>Serviços Técnicos Profissionais Para Obtenção Do Avcb Junto Ao Corpo De Bombeiros Para Edificações De 5001 À 10000 M2</t>
  </si>
  <si>
    <t>Laudo Com Teste De Estanqueidade Em Instal.De  Redes De Distrib.De Gáses Combust.Nbr 15526/07</t>
  </si>
  <si>
    <t>Concreto - Ensaios De Ruptura A Compressão (Corpos De Prova)</t>
  </si>
  <si>
    <t>Levantamento Planialtimétrico De Áreas - Até 10.000M2</t>
  </si>
  <si>
    <t>Canteiro De Obras - Larg 3.30M</t>
  </si>
  <si>
    <t>Locação Mensal De Container 4,00M Com 2 Vasos Sanitarios, 1 Lavabo, 1 Mictório E 4 Pontos Chuv.</t>
  </si>
  <si>
    <t>Locação Mensal De Container 6,00M Com Janelas De Ventilação.</t>
  </si>
  <si>
    <t>Fornecimento E Instalaçao De Placa De Identificaçao De Obra   Incluso Suporte Estrutura De Madeira.</t>
  </si>
  <si>
    <t>Tapume H=225Cm Engastado No Terreno E Pintura Latex Face Externa Com Logotipo</t>
  </si>
  <si>
    <t>Gabarito De Madeira Esquadrado E Nivelado Para Locação De Obra</t>
  </si>
  <si>
    <t>Demolição Mecanizada De Concreto Armado, Inclusive Fragmentação, Carregamento, Transporte Até 1 Quilômetro E Descarregamento</t>
  </si>
  <si>
    <t>Demolição De Alvenarias Em Geral E Elementos Vazados,Incl Revestimentos</t>
  </si>
  <si>
    <t>m3</t>
  </si>
  <si>
    <t>Demolição Mecanizada De Pavimento Ou Piso Em Concreto, Inclusive Fragmentação, Carregamento, Transporte Até 1 Quilômetro E Descarregamento</t>
  </si>
  <si>
    <t>Transporte De Entulho, Para Distâncias Superiores Ao 5° Km Até O 10° Km</t>
  </si>
  <si>
    <t>Corte Com Retirada Por Caminhao Nos Primeiros 100 M</t>
  </si>
  <si>
    <t>Transporte Por Caminhao</t>
  </si>
  <si>
    <t>m3xkm</t>
  </si>
  <si>
    <t>Escavacao Manual - Profundidade Ate 1.80 M</t>
  </si>
  <si>
    <t>Apiloamento Para Simples Regularizacao</t>
  </si>
  <si>
    <t>Lastro De Concreto - 5 Cm</t>
  </si>
  <si>
    <t>Reaterro Interno Apiloado</t>
  </si>
  <si>
    <t>Tubo Dreno Plastico Corrugado Perfurado De 100Mm Em Barras</t>
  </si>
  <si>
    <t>Manta Geotextil De 300 Gr/M2</t>
  </si>
  <si>
    <t>Envolvimento De Drenos Com Pedra Britada</t>
  </si>
  <si>
    <t>Envolvimento De Drenos Com Areia Grossa</t>
  </si>
  <si>
    <t>Caixa De Ligacao Ou Inspecao - Alvenaria De 1/2 Tijolo Revestida</t>
  </si>
  <si>
    <t>Caixa De Ligacao Ou Inspecao - Tampa De Concreto Armado</t>
  </si>
  <si>
    <t>Lastro De Pedra Britada - 5Cm</t>
  </si>
  <si>
    <t>Lastro De Concreto - 5Cm</t>
  </si>
  <si>
    <t>Piso De Concreto Camurcado-Fundacao Direta Fck-25 Mpa</t>
  </si>
  <si>
    <t>Forma De Madeira Macica</t>
  </si>
  <si>
    <t>Aco Ca 50 (A Ou B) Fyk= 500 M Pa</t>
  </si>
  <si>
    <t>Concreto Dosado, Bombeado E Lancado Fck=30Mpa</t>
  </si>
  <si>
    <t>Escoramento Metálico Para Lajes Altura Até 3,20M Malha Menor Ou Igual 1,50X1,50</t>
  </si>
  <si>
    <t>Impermeabilizacao Por Cristalizacao - Reservatorios Enterrados</t>
  </si>
  <si>
    <t>Regularizacao De Superficie P/ Preparo Imperm 1:3 E=2,5Cm</t>
  </si>
  <si>
    <t>Ti-01 Tampa De Inspecao - Aco</t>
  </si>
  <si>
    <t>Ralo Sifonado Conico Pvc Dn 100Mm C/Grelha Pvc Cromado</t>
  </si>
  <si>
    <t>Estaca Tipo Helice Dn 40Cm</t>
  </si>
  <si>
    <t>Taxa De Mobilizacao De Equipamento Para Estaca Tipo Helice</t>
  </si>
  <si>
    <t>Concreto Dosado,Bombeado E Lancado Fck=25Mpa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</si>
  <si>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</si>
  <si>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chp</t>
  </si>
  <si>
    <t>Arrasamento Mecanico De Estaca De Concreto Armado, Diametros De Até 40 Cm. Af_11/2016</t>
  </si>
  <si>
    <t>Imperm Resp Alv Embas Com Argam Cim-Areia 1:3 Contendo Hidrofugo</t>
  </si>
  <si>
    <t>Fornecimento E Montagem De Estrutura Pre-Moldada De Concreto</t>
  </si>
  <si>
    <t>Impermeabilizacao C/ Emulsao Acrilica - 6 Demaos</t>
  </si>
  <si>
    <t>Laje Pre-Fabricada Painel Alveolar Concreto Protendido H20-300Kgf/M2</t>
  </si>
  <si>
    <t>Laje Pre-Fabricada Painel Alveolar Concreto Protendido H20-500Kgf/M2</t>
  </si>
  <si>
    <t>Concreto Dosado,Bombeado E Lancado Fck 25 Mpa</t>
  </si>
  <si>
    <t>Tela Q-138 E Espaçador Treliçado P/Piso De Concreto</t>
  </si>
  <si>
    <t>Aneis Pre-Moldados Em Concreto Armado P/ Reservatorio D'Agua D=3,00M</t>
  </si>
  <si>
    <t>Alvenaria De Blocos De Concreto E=9Cm Classe C</t>
  </si>
  <si>
    <t>Alvenaria De Bloco De Concreto 14X19X39 Cm Classe C</t>
  </si>
  <si>
    <t>Alvenaria De Bloco De Concreto 19X19X39 Cm Classe C</t>
  </si>
  <si>
    <t>Verga/Cinta Em Bloco De Concreto Canaleta - 14 Cm</t>
  </si>
  <si>
    <t>Alvenaria Embasamento Bloco Concreto Estrutural 19X19X39Cm Classe A</t>
  </si>
  <si>
    <t>Imperm Resp Alv Embas C/ Cim-Areia 1-3 Hidrofugo/Tinta Betuminosa</t>
  </si>
  <si>
    <t>Chapisco Rolado Para Superficies Lisas</t>
  </si>
  <si>
    <t>Pm-04 Porta De Madeira Sarrafeada P/ Pint. Bat. Madeira L=82Cm</t>
  </si>
  <si>
    <t>Pm-05 Porta De Madeira Sarrafeada P/ Pint. Bat. Madeira L=92Cm</t>
  </si>
  <si>
    <t>Pm-82 Porta De Correr Acessivel Sarraf.Maciça P/Pintura(L=111Cm)</t>
  </si>
  <si>
    <t>Pm-74 Porta Sarrafeado Maciço P/Boxes L=62Cm-Completa</t>
  </si>
  <si>
    <t>Lousa Quadriculada L=4.61M Mod. Lg-01</t>
  </si>
  <si>
    <t>Bs-05 Bancada Para Cozinha - Granito Polido 20Mm</t>
  </si>
  <si>
    <t>Ba-12 Balcão De Atendimento De Granito (210X60Cm)</t>
  </si>
  <si>
    <t>Ba-13 Balcao Atendimento - Granito</t>
  </si>
  <si>
    <t>Pr-08 Prateleira De Granito</t>
  </si>
  <si>
    <t>Mão-Francesa Em Aço, Abas Iguais 30 Cm, Capacidade Mínima 60 Kg, Branco  Fornecimento E Instalação. Af_11/2016</t>
  </si>
  <si>
    <t>Pr-03 Prateleira De Granilite - L=30Cm</t>
  </si>
  <si>
    <t>Pr-09 Prateleira Em Granilite - L=55Cm</t>
  </si>
  <si>
    <t>Bc-23 Banco De Granito 2Cm Com Borda Arredondada Para Vestiário</t>
  </si>
  <si>
    <t>Gs-03 Guiche De Secretaria/Janela De 2 Folhas</t>
  </si>
  <si>
    <t>Grade De Proteção Para Caixilhos</t>
  </si>
  <si>
    <t>Ea-15 Janela De Aluminio - 1,80 X 0,60 M</t>
  </si>
  <si>
    <t>Ea-13 Janela De Aluminio - 1,80 X 1,50 M</t>
  </si>
  <si>
    <t>Ea-18 Janela De Aluminio (Ventilacao Cruzada) L= 180 Cm</t>
  </si>
  <si>
    <t>Caixilho Fixo Tipo Veneziana Em Alumínio Anodizado, Sob Medida - Branco</t>
  </si>
  <si>
    <t>Pf-30 Porta Em Chapa De Aço C/Vent.Perm (L=140Cm)</t>
  </si>
  <si>
    <t>Pf-17 Porta Em Chapa De Ferro L=102Cm</t>
  </si>
  <si>
    <t>Pc-01 Porta Corta-Fogo P90 L=90Cm Completa</t>
  </si>
  <si>
    <t>Tp-03 Tela De Proteção Arame Galvanizado Ondulado  - Requadro De Ferro</t>
  </si>
  <si>
    <t>Tp-12 Tela De Protecao Removivel</t>
  </si>
  <si>
    <t>Gr-01 Grade De Protecao Ferro Chato 1" X 1/4" Malha 15Cm X15Cm</t>
  </si>
  <si>
    <t>Gr-02 Grade De Protecao / Guiche (122X105 Cm) Ferro Chato 1/2" X 1/8"</t>
  </si>
  <si>
    <t>Tc-06 Tampa Em Grelha De Ferro Galvanizado P/ Canaleta (20Cm)</t>
  </si>
  <si>
    <t>Co-34 Corrimão Duplo Aço Galvanizado Com Pintura Esmalte.</t>
  </si>
  <si>
    <t>Co-42 Guarda-Corpo Com Chapa Perfurada H=130Cm Aço Galvanizado Com Pintura Esmalte</t>
  </si>
  <si>
    <t>Fornecimento E Montagem De Estrutura Metalica Com Aço Resistente A Corrosao (Astm A709/A588)</t>
  </si>
  <si>
    <t>Fechamento Telha Perf Galvalume / Aco Galv Trapez H=35Mm E=0,65Mm Pint Po 2 Faces  Ø Furo Ate 3,17Mm Area Perfurada Até 40%</t>
  </si>
  <si>
    <t>Co-28 Corrimão Duplo Com Montante Vertical Aço Inox Fornecido E Instalado</t>
  </si>
  <si>
    <t>Co-37 Corrimão Simples Aço Galvanizado Com Pintura Esmalte</t>
  </si>
  <si>
    <t>Co-41 Guarda-Corpo Com Chapa Perfurada H=110Cm  Aço Galvanizado Com Pintura Esmalte</t>
  </si>
  <si>
    <t>Esmalte Em Estrutura Metalica</t>
  </si>
  <si>
    <t>Brise Metálico Fixo Em Chapa Lisa Aluzinc Pré-Pintada, Formato Ogiva, Lâmina Frontal De 200 Mm</t>
  </si>
  <si>
    <t>Ep-01 Espelho</t>
  </si>
  <si>
    <t>Vidro Impresso Incolor (E=4Mm)</t>
  </si>
  <si>
    <t>Espelho De Cristal 6Mm Lapidado Inclusive Fixação Com Cola Adesiva.</t>
  </si>
  <si>
    <t>Rufo Liso De Aco Galv Natural E=0,65Mm Corte Ate 400Mm</t>
  </si>
  <si>
    <t>Telha Galvalume / Aco Galv Sanduiche  E=30Mm (Pur) / (Pir)  Trapez H=40Mm Nas Duas Faces  E= 0,50Mm Com Pint Faces Aparentes.</t>
  </si>
  <si>
    <t>Telhas Em Policarbonato Alveolar 6Mm Com Estrutura Metálica Galvanizada Instalada</t>
  </si>
  <si>
    <t>Alvenaria De Embasamento Em Bloco De Concreto De 19 X 19 X 39 Cm - Classe A</t>
  </si>
  <si>
    <t>Calha Ou Agua Furtada Em Chapa Galv. N 24 - Corte 0,50M</t>
  </si>
  <si>
    <t>Face Externa De Calhas/Condutores Com Tinta Sintetica (Esmalte)</t>
  </si>
  <si>
    <t>Face Interna De Calhas Com Tinta Betuminosa</t>
  </si>
  <si>
    <t>Face Aparente De Rufos/Rincoes Com Tinta Betuminosa</t>
  </si>
  <si>
    <t>Cumeeira Aco Galv Pint Po/Coil-Coating Perfil Trapez H=100Mm  E=0,65Mm</t>
  </si>
  <si>
    <t>Impermeabilizacao Com Manta Asfaltica Pre Fabricada 4Mm</t>
  </si>
  <si>
    <t>Concreto Usinado Não Estrutural Mínimo 200 Kg Cimento / M³</t>
  </si>
  <si>
    <t>Argamassa Para Proteçao Mecanica Sobre Superficie Impermeabilizada Traço 1:4 Espessura 3Cm</t>
  </si>
  <si>
    <t>Impermeabil Reserv.Enterrado Com Argamassa Polimerica Semiflexivel Com Aplicação 4 Demãos</t>
  </si>
  <si>
    <t>Ag-06 Abrigo Para Gas Com 6 Cilindros De 45 Kg</t>
  </si>
  <si>
    <t>Protecao Anticorrosiva Para Ramais Sob A Terra</t>
  </si>
  <si>
    <t>Protecao Mecanica Para Ramais Sob Aterra</t>
  </si>
  <si>
    <t>Vg-01 Valvula E Regulador De Pressao De Gas</t>
  </si>
  <si>
    <t>Cimbramento Em Perfil Metálico Para Obras De Arte</t>
  </si>
  <si>
    <t>Servicos Em Abrigo E Rede De Gas</t>
  </si>
  <si>
    <t>Ac-08 Abrigo E Cavalete De 2" Completo 245X110X40Cm</t>
  </si>
  <si>
    <t>Tubo Pvc Rígido Junta Soldável De 25 Incl Conexões</t>
  </si>
  <si>
    <t>Tubo Pvc Rígido Junta Soldável De 32 Incl Conexões</t>
  </si>
  <si>
    <t>Tubo Pvc Rígido Junta Soldável De 40 Incl Conexões</t>
  </si>
  <si>
    <t>Tubo Pvc Rígido Junta Soldável De 50 Incl Conexões</t>
  </si>
  <si>
    <t>Descimbramento Em Madeira</t>
  </si>
  <si>
    <t>Tubo Pvc Rígido Junta Soldável De 85 Incl Conexões</t>
  </si>
  <si>
    <t>Tubo Pvc Rígido Junta Soldável De 110 Incl Conexões</t>
  </si>
  <si>
    <t>Servicos Em Rede De Agua Fria</t>
  </si>
  <si>
    <t>Registro De Gaveta Bruto Dn 32Mm (1 1/4")</t>
  </si>
  <si>
    <t>Registro De Gaveta Bruto Dn 50Mm (2")</t>
  </si>
  <si>
    <t>Registro De Gaveta Bruto Dn 100Mm (4")</t>
  </si>
  <si>
    <t>Registro De Gaveta Com Canopla Cromada Dn 20Mm (3/4")</t>
  </si>
  <si>
    <t>Registro De Gaveta Com Canopla Cromada Dn 25Mm (1")</t>
  </si>
  <si>
    <t>Registro De Pressao C/ Canopla Cromada Dn 20Mm (3/4")</t>
  </si>
  <si>
    <t>Valvula De Descarga C/ Reg Incorp Dn=40Mm(1 1/2) Acab Antivandalismo</t>
  </si>
  <si>
    <t>Conj Motor-Bomba (Centrifuga) 4 Hp (31200 L/H - 20 Mca)</t>
  </si>
  <si>
    <t>Valvula De Retencao Horizontal De Bronze De 1.1/4"</t>
  </si>
  <si>
    <t>Valvula De Retencao De Pe Com Crivo De Bronze De 1.1/2"</t>
  </si>
  <si>
    <t>Torneira De Boia Em Latao (Boia Plast) Dn 25Mm (1")</t>
  </si>
  <si>
    <t>Torneira De Boia Em Latao (Boia Plast) Dn50Mm (2")</t>
  </si>
  <si>
    <t>Filtro Pressao Cuno (Aqualar)C/Elem Filtrante Carvao E Cel 360/L/H</t>
  </si>
  <si>
    <t>unxkm</t>
  </si>
  <si>
    <t>Tj-03 Torneira De Jardim</t>
  </si>
  <si>
    <t>Tubo Aco Galvaniz Nbr5580-Cl Media, Dn65Mm (2 1/2")- Incl Conexoes</t>
  </si>
  <si>
    <t>Tubo Aco Galvaniz Nbr5580-Cl Media, Dn80Mm (3")-Incl Conexoes</t>
  </si>
  <si>
    <t>Servicos Em Rede De Incendio</t>
  </si>
  <si>
    <t>Registro De Gaveta Bruto Dn 65Mm (2 1/2")</t>
  </si>
  <si>
    <t>Registro De Gaveta Bruto Dn 80Mm (3")</t>
  </si>
  <si>
    <t>Registro Globo Angular Amarelo 2 1/2"</t>
  </si>
  <si>
    <t>Registro De Recalque No Passeio (Rr-01)</t>
  </si>
  <si>
    <t>Valvula De Retencao Vert.Bronze Tipo Leve De 2 1/2"</t>
  </si>
  <si>
    <t>Valvula De Retencao Vert.Bronze Tipo Leve De 3"</t>
  </si>
  <si>
    <t>Ah-04 Abrigo Para Hidrante Com Mangueira 1 1/2"  E Esguicho Regulavel</t>
  </si>
  <si>
    <t>Esguicho De Latao C/Engate Rapido Orificio De 1/2"</t>
  </si>
  <si>
    <t>Valvula Retencao Horiz Bronze De 2 1/2"</t>
  </si>
  <si>
    <t>Extintores Manuais De Co2 Capacidade 4Kg</t>
  </si>
  <si>
    <t>Extintores Manuais De Co2 Com Capacidade De 6 Kg</t>
  </si>
  <si>
    <t>Extintores Manuais De Agua Pressurizada Cap De 10 L</t>
  </si>
  <si>
    <t>Conj Motor-Bomba (Centrifuga) 5 Hp (31200 L/H -20 Mca)</t>
  </si>
  <si>
    <t>Treinamento Básico Para Brigada De Incêndio Incluso Equipamentos (Por Participante)</t>
  </si>
  <si>
    <t>Botoeira Para Acionamento Da Bomba De Incendio</t>
  </si>
  <si>
    <t>Si-03 Placa De Sinalização De Ambiente 200X200Mm (Parede Interna)</t>
  </si>
  <si>
    <t>Tubo Pvc Normal "Sn" Junta Soldável/Elástica Dn 40 Incl Conexões</t>
  </si>
  <si>
    <t>Tubo Pvc Normal "Sn" Junta Elástica Dn 50 Incl Conexões</t>
  </si>
  <si>
    <t>Tubo Pvc Normal "Sn" Junta Elástica Dn 75 Incl Conexões</t>
  </si>
  <si>
    <t>Tubo Pvc Normal "Sn" Junta Elástica Dn 100 Incl Conexões</t>
  </si>
  <si>
    <t>Tubo Pvc Normal "Sn" Junta Elástica Dn 150 Incl Conexões</t>
  </si>
  <si>
    <t>Servicos Em Rede De Esgoto</t>
  </si>
  <si>
    <t>Caixa Sifonada De Pvc Dn 100X150X50Mm C/Grelha Pvc Cromado</t>
  </si>
  <si>
    <t>Caixa Sifonada De Pvc Dn 150X150X50Mm C/Grelha Metalica</t>
  </si>
  <si>
    <t>Terminal De Ventilacao Em Pvc P/ Esgoto Dn 75Mm (3")</t>
  </si>
  <si>
    <t>Transporte C/Caminhao Ate 6T. Dist.Ate 100Km C/Motorista E 2 Ajudantes.</t>
  </si>
  <si>
    <t>Transporte C/Caminhao Ate 6T. Dist. De 101Km Ate 300Km C/Motorista E 2 Ajudantes.</t>
  </si>
  <si>
    <t>Guindaste Hidráulico Autopropelido, Com Lança Telescópica 40 M, Capacidade Máxima 60 T, Potência 260 Kw - Chp Diurno. Af_03/2016</t>
  </si>
  <si>
    <t>Ca-10 Caixa De Areia 50X50 Cm Para Aguas Pluviais</t>
  </si>
  <si>
    <t>Cg-01 Caixa De Gordura Em Alvenaria</t>
  </si>
  <si>
    <t>Ci-01 Caixa De Inspecao 60X60Cm Para Esgoto</t>
  </si>
  <si>
    <t>Tubo De Pvc Reforçado "Sr" Junta Elástica Dn 100 Incl Conexões</t>
  </si>
  <si>
    <t>Tubo De Pvc Reforçado "Sr" Junta Elástica Dn 150 Incl Conexões</t>
  </si>
  <si>
    <t>Grelha Hemisferica De Ferro Fundido Dn 100Mm (4")</t>
  </si>
  <si>
    <t>Servicos Em Rede De Aguas Pluviais</t>
  </si>
  <si>
    <t>Tinta Latex Standard</t>
  </si>
  <si>
    <t>Poço De Retenção De Água Pluvial Ø 3,00M Com Fundo De Brita</t>
  </si>
  <si>
    <t>Tampa Pré-Moldada Ø 3,00M Para Poço De Retenção De A.P. Com Tampa De Inspeção Ø 0,60M</t>
  </si>
  <si>
    <t>Lt-06 Lavatório Coletivo Com Torneira Antivandalismo</t>
  </si>
  <si>
    <t>Bacia Sifonada De Louca Branca (Vdr 6L) C/ Assento</t>
  </si>
  <si>
    <t>Lavatorio De Louca Branca Sem Coluna C/ Torneira De Fecham Automatico</t>
  </si>
  <si>
    <t>Tanque De Louca Branca,Pequeno C/Coluna</t>
  </si>
  <si>
    <t>Br-05 Trocador Acessível</t>
  </si>
  <si>
    <t>Br-06 Chuveiro Acessivel</t>
  </si>
  <si>
    <t>Br-03  Conjunto Lavatorio E Bacia Acessiveis</t>
  </si>
  <si>
    <t>Cc-01 Cuba Inox (60X50X30Cm) Inclusive Válvula Americana-Granito</t>
  </si>
  <si>
    <t>Cc-04 Cuba Dupla Inox (102X40X25Cm) Inclusive Válvula Americana-Granito</t>
  </si>
  <si>
    <t>Bb-02 Bebedouro Acessível Água Refrigerada Pressão Mínima 8Mca - Fornecido E Instalado</t>
  </si>
  <si>
    <t>Chuveiro Antivandalismo</t>
  </si>
  <si>
    <t>Ft-02 Filtro Para Agua Potavel</t>
  </si>
  <si>
    <t>Mt-04 Mictorio Coletivo</t>
  </si>
  <si>
    <t>Ar Condicionado A Frio, Tipo Split Parede Com Capacidade De 30.000 Btu/H</t>
  </si>
  <si>
    <t>Dps - Dispositivo Protecao Contra Surtos (Telefonia)</t>
  </si>
  <si>
    <t>Dps - Dispositivo Protecao Contra Surtos (Energia)</t>
  </si>
  <si>
    <t>Forma Plana Em Compensado Para Obra De Arte, Sem Cimbramento</t>
  </si>
  <si>
    <t>Conjunto Para Entrada De Telefone  Na Entrada De Energia</t>
  </si>
  <si>
    <t>Chave Seccionadora Nh C/ Carga 3X250A Tam 01 C/ Fusiveis</t>
  </si>
  <si>
    <t>Disjuntor Bipolar Termomagnetico 2X10A A 2X50A</t>
  </si>
  <si>
    <t>Disjuntor Tripolar Termomagnetico 3X10A A 3X50A</t>
  </si>
  <si>
    <t>Disjuntor Tripolar Termomagnetico 3X125A A 3X225A</t>
  </si>
  <si>
    <t>Servicos De Entrada De Baixa Tensao</t>
  </si>
  <si>
    <t>Cabo De 4 Mm2 - 1000V De Isolação</t>
  </si>
  <si>
    <t>Cabo De 6 Mm2 - 1000V De Isolação</t>
  </si>
  <si>
    <t>Cabo De 10 Mm2 - 1000V De Isolação</t>
  </si>
  <si>
    <t>Cabo De 16 Mm2 - 1000V De Isolação</t>
  </si>
  <si>
    <t>Cabo De 35 Mm2 - 1000V De Isolação</t>
  </si>
  <si>
    <t>Eletroduto De Pvc Rigido Roscavel De 25Mm - Incl Conexoes</t>
  </si>
  <si>
    <t>Eletroduto De Pvc Rigido Roscavel De 32Mm - Incl Conexoes</t>
  </si>
  <si>
    <t>Eletroduto De Pvc Rigido Roscavel De 40Mm - Incl Conexoes</t>
  </si>
  <si>
    <t>Eletroduto De Pvc Rigido Roscavel De 50Mm - Incl Conexoes</t>
  </si>
  <si>
    <t>Eletroduto De Pvc Rigido Roscavel De 60Mm - Incl Conexoes</t>
  </si>
  <si>
    <t>Eletroduto De Pvc Rigido Roscavel De 85Mm - Incl Conexoes</t>
  </si>
  <si>
    <t>Eletroduto De Pvc Rigido Roscavel De 110Mm -Incl Conexoes</t>
  </si>
  <si>
    <t>Quadro Geral-Barramento De 100 A</t>
  </si>
  <si>
    <t>Forma Em Tubo De Papelão Com Diâmetro De 40 Cm</t>
  </si>
  <si>
    <t>Terra Completo 1 Haste Ø 19Mm Com Caixa De Inspeção</t>
  </si>
  <si>
    <t>Disjuntor Unipolar Termomagnetico 1X10A 1X30A</t>
  </si>
  <si>
    <t>Servicos De Quadro Geral</t>
  </si>
  <si>
    <t>Quadro Distribuicao, Disj. Geral 80A P/ 22 A 26 Disjs.</t>
  </si>
  <si>
    <t>Quadro Distribuicao, Disj. Geral 100A P/ 28 A 42 Disjs.</t>
  </si>
  <si>
    <t>Quadro Comando Para Conjunto Motor Bomba Trifasico De 7,5 Hp</t>
  </si>
  <si>
    <t>Quadro Comando Para Bomba De Incendio Trifasico De 5 Hp</t>
  </si>
  <si>
    <t>Interruptor Automatico Diferencial (Dispositivo Dr) 40A/30 Ma</t>
  </si>
  <si>
    <t>Caixa De Passagem Chapa Tampa Parafusada De 15X15X8 Cm</t>
  </si>
  <si>
    <t>Quadro Em Chapa Com Porta E Fechadura (Telebras) De 40X40X12Cm</t>
  </si>
  <si>
    <t>Quadro Em Chapa Com Porta E Fechadura (Telebras) De 60X60X12Cm</t>
  </si>
  <si>
    <t>Cabo De 2,5Mm2 - 750V De Isolação</t>
  </si>
  <si>
    <t>Tomada De Piso 2P+T Padrao Nbr 14136 Corrente 10A-250V - Eletrod. Pvc Ø 25Mm Amarelo.</t>
  </si>
  <si>
    <t>Ponto Seco Para Telefone - Eletrod. Pvc Ø 25Mm Amarelo.</t>
  </si>
  <si>
    <t>Botao Para Campainha - Eletrod. Pvc Ø 25Mm Amarelo.</t>
  </si>
  <si>
    <t>Interruptor 1 Tecla Bipolar Simples Caixa 4"X2"- Eletr Pvc Rigido</t>
  </si>
  <si>
    <t>Tomada 2P+T Padrao Nbr 14136 Corrente 10A-250V-Eletr. Pvc Rígido</t>
  </si>
  <si>
    <t>Cigarra Para Chamada De Aula - Eletroduto De Pvc</t>
  </si>
  <si>
    <t>Ponto Seco P/Instalacao De Som/Tv/Alarme/Logica - Eletroduto Pvc</t>
  </si>
  <si>
    <t>Tomada 2P+T Padrao Nbr 14136, Corrente 20A-250V-Eletr.Pvc Rigido</t>
  </si>
  <si>
    <t>Il-42 Luminaria C/ Difusor Transparente P/ Lampada Fluor (2X32W)</t>
  </si>
  <si>
    <t>Il-58 Iluminacao P/ Quadra De Esp. Cob. Lamp. Vapor Metalico (1X250W)</t>
  </si>
  <si>
    <t>Il-05 Arandela Blindada</t>
  </si>
  <si>
    <t>Il-60 Luminaria De Sobrepor C/Refletor E Aletas P/Lamp.Fluorescente (2X32W)</t>
  </si>
  <si>
    <t>Il-83 Iluminação Autonoma De Emergência - Led</t>
  </si>
  <si>
    <t>Centro De Luz Em Caixa Fm Eletroduto De Pvc</t>
  </si>
  <si>
    <t>Il-52 Luminaria P/ Vapor De Sodio 1X150W Em Poste Tub 7M</t>
  </si>
  <si>
    <t>Il-06 Luz De Obstaculo Com Lampada</t>
  </si>
  <si>
    <t>Caixa Estampada 4" X 4"</t>
  </si>
  <si>
    <t>Espelho De 4'X2'</t>
  </si>
  <si>
    <t>Condulete De 1 1/2"</t>
  </si>
  <si>
    <t>Condulete De 2"</t>
  </si>
  <si>
    <t>Condulete De 3/4"</t>
  </si>
  <si>
    <t>Instalação De Ventilador De Parede Vn-02</t>
  </si>
  <si>
    <t>Cabo De 25 Mm2 - 1000V De Isolação</t>
  </si>
  <si>
    <t>Cabo De 70 Mm2 - 1000V De Isolação</t>
  </si>
  <si>
    <t>Cabo De 240 Mm2 - 1000V De Isolação</t>
  </si>
  <si>
    <t>Il-63 Luminaria De Embutir C/ Refletor E Aletas P/ Lamp. Fluorescente (4X16W)</t>
  </si>
  <si>
    <t>Quadro Geral - Cabo De Cobre Nu De 50 Mm2</t>
  </si>
  <si>
    <t>Barra Chata Aco Galvanizado (3/4"X1/8") - Captor P/ Para Raios</t>
  </si>
  <si>
    <t>Terra Simples - 1 Haste Com Caixa De Inspeção E Tampa De Concreto</t>
  </si>
  <si>
    <t>Conexao Exotermica Cabo/Cabo</t>
  </si>
  <si>
    <t>Conexao Exotermica Cabo/Haste</t>
  </si>
  <si>
    <t>Conexao Exotermica Em Estrutura Metalica</t>
  </si>
  <si>
    <t>Relatorio De Inspeçao E Mediçao Com Laudo Tecnico Do Sistema De Proteçao Contra Descargas Atmosfericas Conforme Nbr 5419</t>
  </si>
  <si>
    <t>Isolamento Com Lona Preta</t>
  </si>
  <si>
    <t>Tela Q-92 Para Piso De Concreto</t>
  </si>
  <si>
    <t>Alvenaria Auto-Portante: Bloco Concreto Estrutural De 19X19X39Cm Classe B</t>
  </si>
  <si>
    <t>Caixilhos De Ferro -Fixo Com Ventilacao Permanente</t>
  </si>
  <si>
    <t>Esmalte Em Esquadrias De Ferro</t>
  </si>
  <si>
    <t>Fe-02  Fechamento Para Setorizaçao (Gradil Eletrofundido)</t>
  </si>
  <si>
    <t>Portão Basculante Em Gradil Eletrofundido</t>
  </si>
  <si>
    <t>Laje Pre-Fabricada Unid C/Vigotas Protendidas Lp12-100Kgf/M2</t>
  </si>
  <si>
    <t>Poste De Concreto Tubular Oco De 7 M De Compr C/ Janela Isnpecao</t>
  </si>
  <si>
    <t>Servicos De Ligacoes Em Tensao Primaria</t>
  </si>
  <si>
    <t>Bucha Para Passagem Interna/Externa Com Isolacao Para 15 Kv</t>
  </si>
  <si>
    <t>Sela Para Cruzeta De Madeira</t>
  </si>
  <si>
    <t>Cruzeta De Madeira De 2400 Mm</t>
  </si>
  <si>
    <t>Mao Francesa De 700 Mm</t>
  </si>
  <si>
    <t>Chave Fusivel Indic 'Matheus' P/100 A/15 Kv Ruptura 1200A Poste/Estal</t>
  </si>
  <si>
    <t>Mufla Terminal Unipolar Externa P/ Cabo Isolação Xlpe 15Kv Ate 35Mm2</t>
  </si>
  <si>
    <t>Cabo Seco Tripolar (Thv Sintenax) 3X25 Mm2 / 15Kv</t>
  </si>
  <si>
    <t>Eletrod Aco Galv Quente (Nbr5624) 80Mm(3") Incl Conexoes</t>
  </si>
  <si>
    <t>Isolador Tipo Pino Para 15 Kv, Inclusive Pino, Instalado Em Cabine</t>
  </si>
  <si>
    <t>Terminal Ou Conector Para Vergalhao De Cobre De 3/8" (10 Mm2)</t>
  </si>
  <si>
    <t>Mufla Terminal Unipolar Interna P/ Cabo Isolação Xlpe 15Kv Ate 35Mm2</t>
  </si>
  <si>
    <t>Tapete De Borracha De 100 X 100 X 0,5 Cm</t>
  </si>
  <si>
    <t>Luva De Borracha Para A.T. 20 Kv</t>
  </si>
  <si>
    <t>pr</t>
  </si>
  <si>
    <t>Vara Manopla De Fenolite De 2,70 M P/ Chave Seccionadora - 15 Kv</t>
  </si>
  <si>
    <t>Transf-Pot 300 Kva-M.T.13,2 Kv(5%)B.T. 220/127(5%) Em Cabine</t>
  </si>
  <si>
    <t>Placa De Aviso Em Cabine Primaria</t>
  </si>
  <si>
    <t>Outros Servicos Em Alta Tensao - Conservacao</t>
  </si>
  <si>
    <t>Chave Seccionadora Tripolar Seca Para 200A/15 Kv C/ Cmd Prolongado</t>
  </si>
  <si>
    <t>Vergalhao De Cobre De 3/8" (10Mm)</t>
  </si>
  <si>
    <t>Terminal Ou Conector De Pressao Para Cabo 50Mm</t>
  </si>
  <si>
    <t>Barra De Cobre Para Neutro - 100 A</t>
  </si>
  <si>
    <t>Caixa Em Chapa De Aço 16 Com Porta E Fecho</t>
  </si>
  <si>
    <t>Interruptor De 1 Tecla Simples Em Cx.4"X2"-Eletrod.Aço Galv.A Quente</t>
  </si>
  <si>
    <t>Tomada 2P+T Padrao Nbr 14136 Corrente 20A-250V  - Eletrod. Pvc Ø 25Mm Amarelo.</t>
  </si>
  <si>
    <t>Il-77 Luminária De Sobrepor C/Difusor Transp. P/Lampadas Fluor. (2X28W)</t>
  </si>
  <si>
    <t>Quadro Geral - Disjuntor Termo Magnetico 3X600A</t>
  </si>
  <si>
    <t>Forro De Gesso Acartonado Incl Estrutura</t>
  </si>
  <si>
    <t>Forro Placa Mineral Nrc 0,65 Sahara Incl.Perfis Fornec/Inst.</t>
  </si>
  <si>
    <t>Emboco Desempenado</t>
  </si>
  <si>
    <t>Emboco</t>
  </si>
  <si>
    <t>Revestimento Com Azulejos Lisos, Branco Brilhante</t>
  </si>
  <si>
    <t>Revestimento Com Pastilhas Esmaltadas 5,0X 5,0 Cm</t>
  </si>
  <si>
    <t>Andaime - Fachada - Aluguel Mensal</t>
  </si>
  <si>
    <t>Caixilho Em Alumínio Para Pele De Vidro, Tipo Fachada</t>
  </si>
  <si>
    <t>Vidro Laminado Temperado Incolor De 8Mm</t>
  </si>
  <si>
    <t>Película De Controle Solar Refletiva Na Cor Prata, Para Aplicação Em Vidros</t>
  </si>
  <si>
    <t>Revestimento Em Placas De Alumínio Composto "Acm", Espessura De 4 Mm E Acabamento Em Pvdf</t>
  </si>
  <si>
    <t>Argamassa De Regularizacao Cim/Areia 1:3 Esp=2,50Cm</t>
  </si>
  <si>
    <t>Argamassa De Regularizacao Cim/Areia 1:3 C/ Imperm. Esp=2,50Cm</t>
  </si>
  <si>
    <t>Piso De Concreto Liso-Fundacao Direta Fck-25 Mpa</t>
  </si>
  <si>
    <t>Soalho De Tabua 20X2Cm  Macho-Femea G1-C6   (Somente Tabuas)</t>
  </si>
  <si>
    <t>Piso Vinilico De 3,2Mm De Espessura</t>
  </si>
  <si>
    <t>Porcelanato Esmaltado</t>
  </si>
  <si>
    <t>Ladrilho Hidraulico 25X25 E=2Cm - Piso Tatil De Alerta</t>
  </si>
  <si>
    <t>Ladrilho Hidraulico 25X25 E=2Cm - Piso Tatil Direcional</t>
  </si>
  <si>
    <t>Et-05 Estrado De Polipropileno</t>
  </si>
  <si>
    <t>Raspagem Com Calafetacao E Aplicacao De Cera</t>
  </si>
  <si>
    <t>So-14 Soleira Rampada Desnivel Ate 2Cm (Cimentado / Alvenaria 15,5Cm)</t>
  </si>
  <si>
    <t>So-15 Soleira Rampada Desnivel Ate 2Cm (Cimentado / Alvenaria 22Cm)</t>
  </si>
  <si>
    <t>So-23 Soleira De Granito Em Nivel 1 Peça (L=19 A 22Cm)</t>
  </si>
  <si>
    <t>Rodape Porcelanato Esmaltado 7Cm</t>
  </si>
  <si>
    <t>Rodapé Em Porcelanato Técnico Antiderrapante Para Área Interna, Grupo De Absorção Bia, Assentado Com Argamassa Colante Industrializada, Rejuntado</t>
  </si>
  <si>
    <t>Rodape Vinilico De 7,5 Cm Simples</t>
  </si>
  <si>
    <t>Rodape De Madeira De 7X1,5Cm G1-C4</t>
  </si>
  <si>
    <t>Pe-02 Peitoril</t>
  </si>
  <si>
    <t>Esmalte</t>
  </si>
  <si>
    <t>Tinta Latex Standard Com Massa Niveladora</t>
  </si>
  <si>
    <t>Faixa Antiderrapante A Base De Res.E Areia Quartzosa L=4Cm</t>
  </si>
  <si>
    <t>Primer P/ Galvanizados (Galvit/Similar) - Esquadrias</t>
  </si>
  <si>
    <t>Esmalte Em Cercas Portoes E Gradis</t>
  </si>
  <si>
    <t>Esmalte Com Massa Niveladora Em Esquadrias De Madeira</t>
  </si>
  <si>
    <t>Latex Em Elemento Vazado</t>
  </si>
  <si>
    <t>Tinta Latex Para Piso</t>
  </si>
  <si>
    <t>Verniz Acrilico Base Solvente Com 1 Demao Primer +2 Demaos Verniz Acrilico Base Solvente</t>
  </si>
  <si>
    <t>Pintura De Linhas Demarcatorias De Quadra De Esportes</t>
  </si>
  <si>
    <t>Si-11 Sinalização Horizontal Para Vaga Acessivel</t>
  </si>
  <si>
    <t>Elevador 3 Paradas Maq Conjugada Porta Unilateral (Acessib)</t>
  </si>
  <si>
    <t>Fd-24 Fechamento De Divisa Com Gradil Eletrofundido / Broca (H=235Cm)</t>
  </si>
  <si>
    <t>Fd-16 Fechamento Divisa/Bl Concreto/Revest Chapisco Fino H=235Cm/Broca</t>
  </si>
  <si>
    <t>Pt-41 Portao Em Chapa De Aco (300X235Cm)</t>
  </si>
  <si>
    <t>Pt-38 Portao Em Gradil Eletrofundido (345X230Cm)</t>
  </si>
  <si>
    <t>Pt-35 Portao Gradil Eletrofundido / Pilarete Metalico (300X235Cm)</t>
  </si>
  <si>
    <t>Pt-37 Portao Gradil Eletrofundido / Pilarete Metalico (180X235Cm)</t>
  </si>
  <si>
    <t>Pt-31 Portao Gradil Eletrofundido / Pilarete De Concreto (300X235Cm)</t>
  </si>
  <si>
    <t>Pt-32 Portao Gradil Eletrofundido / Pilarete De Concreto (180X185Cm)</t>
  </si>
  <si>
    <t>Pt-33 Portao Gradil Eletrofundido / Pilarete De Concreto (180X235Cm)</t>
  </si>
  <si>
    <t>Piso De Concreto Desempenado C/ Requadro 1.80Cm E=6Cm</t>
  </si>
  <si>
    <t>Boca De Lobo Em Alvenaria Tijolo Macico, Revestida C/ Argamassa De Cimento E Areia 1:3, Sobre Lastro De Concreto 10Cm E Tampa De Concreto Armado</t>
  </si>
  <si>
    <t>Ga-03 Guia E Sarjeta Tipo Pmsp</t>
  </si>
  <si>
    <t>Ga-01 Guia Leve Ou Separador De Pisos</t>
  </si>
  <si>
    <t>Grama Esmeralda Em Placas</t>
  </si>
  <si>
    <t>Ca-22 Canaleta De Aguas Pluviais Em Concreto (30Cm)</t>
  </si>
  <si>
    <t>Tc-05 Tampa De Concreto P/ Canaleta Ap (35Cm)</t>
  </si>
  <si>
    <t>Bc-25 Banco De Concreto Pre-Fabricado (L=216Cm)</t>
  </si>
  <si>
    <t>Ap-02 Protetor Para Arvores</t>
  </si>
  <si>
    <t>Forração Lambari-Roxo</t>
  </si>
  <si>
    <t>Cipó De São João H=0,50 A 0,70M</t>
  </si>
  <si>
    <t>Cumeeira Normal Em Cimento Reforçado Com Fio Sintético Crfs - Perfil Ondulado</t>
  </si>
  <si>
    <t>Arbusto Ave-Do-Paraíso H=0,50 A 0,70M</t>
  </si>
  <si>
    <t>Forracao - Lirio Amarelo</t>
  </si>
  <si>
    <t>Forracao - Clorofito</t>
  </si>
  <si>
    <t>Palmeira Indaiá H=1,50 A 2,00M</t>
  </si>
  <si>
    <t>Cumeeira Normal Em Cimento Reforçado Com Fio Sintético Crfs - Perfil Trapezoidal 44 Cm</t>
  </si>
  <si>
    <t>Árvore Ornamental Mulungu-Do-Litoral (Suinã) H=2,00M</t>
  </si>
  <si>
    <t>Árvore Ornamental Aldrago H=2,00M</t>
  </si>
  <si>
    <t>Árvore Ornamental Aroeira-Salsa H=2,00M</t>
  </si>
  <si>
    <t>Árvore Ornamental Cedro-Rosa (Cedro) H=2,00M</t>
  </si>
  <si>
    <t>Laje Pre-Fabricada Vigota Trelicada Unidirecional Lt12-100Kgf/M2</t>
  </si>
  <si>
    <t>Concreto Dosado,Bombeado E Lançado Fck=20Mpa</t>
  </si>
  <si>
    <t>Argamassa De Regularizacao Cimento/Areia 1:3 E=2,50Cm</t>
  </si>
  <si>
    <t>Mb-03 Mastro Para Bandeiras</t>
  </si>
  <si>
    <t>Al-01 Abrigo Para Lixo</t>
  </si>
  <si>
    <t>Be-15 Bancada Laboratorio Com Prateleira</t>
  </si>
  <si>
    <t>Be-16 Bancada Laboratorio 2 Cubas 50X40X25Cm (L=180Cm)</t>
  </si>
  <si>
    <t>Qe-28 Quadra De Esportes/Piso Com Protecao Acustica Sobre Laje</t>
  </si>
  <si>
    <t>Qe-39 Tabela De Basquete (Laje Alveolar)</t>
  </si>
  <si>
    <t>Qe-43 Poste Para Rede Voleibol (Laje Alveolar)</t>
  </si>
  <si>
    <t>Qe-46 Trave De Futebol De Salao (Laje Alveolar)</t>
  </si>
  <si>
    <t>Pintura Epoxi Incluso Emassamento E Fundo Preparador</t>
  </si>
  <si>
    <t>Limpeza Da Obra</t>
  </si>
  <si>
    <t>Total de itens do orçamento</t>
  </si>
  <si>
    <t>Itens da curva ABC</t>
  </si>
  <si>
    <t>Carla</t>
  </si>
  <si>
    <t>Erica</t>
  </si>
  <si>
    <t>ver com Antonio se precisa de mais área</t>
  </si>
  <si>
    <t>quantidade levantada: 2110,2</t>
  </si>
  <si>
    <t>Tinta Latex Standard (Pintura preta - atrás da pele de vidro)</t>
  </si>
  <si>
    <t>13.06.02</t>
  </si>
  <si>
    <t>15.04.06</t>
  </si>
  <si>
    <t>15.04.07</t>
  </si>
  <si>
    <t>15.04.08</t>
  </si>
  <si>
    <t>15.04.09</t>
  </si>
  <si>
    <t>mesma quantidade dos lavatórios com coluna</t>
  </si>
  <si>
    <t>15.01.11</t>
  </si>
  <si>
    <t>15.01.12</t>
  </si>
  <si>
    <t>11.03.05</t>
  </si>
  <si>
    <t>11.01.03</t>
  </si>
  <si>
    <t>11.01.04</t>
  </si>
  <si>
    <t>11.01.05</t>
  </si>
  <si>
    <t>12.01.03</t>
  </si>
  <si>
    <t>12.01.04</t>
  </si>
  <si>
    <t>12.01.05</t>
  </si>
  <si>
    <t>Fizemos levantamento</t>
  </si>
  <si>
    <t>Disposição De Solo Na Cava De Carapicuíba Classificado Como Grupo 1 E 2 Do Parecer Técnico 004/11/Cetesb</t>
  </si>
  <si>
    <t>Siurb (Infra)-Jan/19</t>
  </si>
  <si>
    <t>02.01.03</t>
  </si>
  <si>
    <t>01.04.03</t>
  </si>
  <si>
    <t>01.04.04</t>
  </si>
  <si>
    <t>03.04.12</t>
  </si>
  <si>
    <t>Composição 7</t>
  </si>
  <si>
    <t>Composição 8</t>
  </si>
  <si>
    <t>Composição 9</t>
  </si>
  <si>
    <t>08.07.07</t>
  </si>
  <si>
    <t>46100</t>
  </si>
  <si>
    <t>Administração Local</t>
  </si>
  <si>
    <t>Transporte De Entulho, Para Distâncias Superiores Ao 20° Km</t>
  </si>
  <si>
    <t>Aterro Com Transporte Por Caminhao Nos Primeiros 100 M</t>
  </si>
  <si>
    <t>Escavação E Carga Mecanizada Para Exploração De Solo Em Jazida</t>
  </si>
  <si>
    <t>Laje Pre-Fabricada Painel Alveolar Concreto Protendido H15-100Kgf/M2</t>
  </si>
  <si>
    <t>Laje Pre-Fabricada Painel Alveolar Concreto Protendido H15-500Kgf/M2</t>
  </si>
  <si>
    <t>Tubo De Cobre P/ Gas Classe A S/Cost Dn=3/4 (22) Solda Foscoper</t>
  </si>
  <si>
    <t>Sistema De Aquecimento À Gás (Chuveiros)</t>
  </si>
  <si>
    <t>Sistema De Aquecimento - Piscina</t>
  </si>
  <si>
    <t>Sistema De Filtragem - Piscina</t>
  </si>
  <si>
    <t>Tc-11 Tampa De Concreto Pre-Moldada Perf. P/ Canaleta L=35Cm</t>
  </si>
  <si>
    <t>Canaleta De Concreto 1/2 Cana Dn 30Cm P/ Aguas Pluviais</t>
  </si>
  <si>
    <t>Revestimento Em Grama Sintética, Com Espessura De 20 A 32 Mm</t>
  </si>
  <si>
    <t>Gradil De Ferro Galvanizado Eletrofundido - Barra 25X2Mm - Malha 65X132Mm - Montante Com Distância De 1650Mm - Com Pintura</t>
  </si>
  <si>
    <t>Muro De Arrimo H=1,40M, Com Drenagem</t>
  </si>
  <si>
    <t>Muro De Arrimo H=2,50M, Com Drenagem</t>
  </si>
  <si>
    <t>Escavação Mecanizada De Valas Ou Cavas Com Profundidade De Até 4 M</t>
  </si>
  <si>
    <t>Carga E Remoção De Terra Até A Distância Média De 1 Km</t>
  </si>
  <si>
    <t>Espalhamento De Solo Em Bota-Fora Com Compactação Sem Controle</t>
  </si>
  <si>
    <t>Reaterro Compactado Mecanizado De Vala Ou Cava Com Compactador</t>
  </si>
  <si>
    <t>Transporte De Solo De 1ª E 2ª Categoria Por Caminhão Para Distâncias Superiores Ao 15° Km Até O 20° Km</t>
  </si>
  <si>
    <t>Escoramento De Solo Contínuo</t>
  </si>
  <si>
    <t>Escoramento De Solo Descontínuo</t>
  </si>
  <si>
    <t>Lastro De Pedra Britada</t>
  </si>
  <si>
    <t>Concreto Não Estrutural Executado No Local, Mínimo 150 Kg Cimento / M³</t>
  </si>
  <si>
    <t>Lastro E/Ou Fundação Em Rachão Mecanizado</t>
  </si>
  <si>
    <t>Base De Bica Corrida</t>
  </si>
  <si>
    <t>Tubo De Concreto (Pa-2), Dn= 500Mm</t>
  </si>
  <si>
    <t>Tubo De Concreto (Pa-1), Dn= 1200Mm</t>
  </si>
  <si>
    <t>Tubo De Concreto (Pa-2), Dn= 600Mm</t>
  </si>
  <si>
    <t>Tubo De Concreto (Pa-2), Dn= 800Mm</t>
  </si>
  <si>
    <t>Tubo De Concreto (Pa-2), Dn= 1000Mm</t>
  </si>
  <si>
    <t>Poço De Visita Em Alvenaria Tipo Pmsp - Balão</t>
  </si>
  <si>
    <t>Tampão Em Ferro Fundido, Diâmetro De 600 Mm, Classe C 250 (Ruptura &gt; 250 Kn)</t>
  </si>
  <si>
    <t>Boca De Lobo Simples Tipo Pmsp Com Tampa De Concreto</t>
  </si>
  <si>
    <t>Chaminé Para Poço De Visita Tipo Pmsp Em Alvenaria, Diâmetro Interno 70 Cm - Pescoço</t>
  </si>
  <si>
    <t>Demolição Mecanizada De Sarjeta Ou Sarjetão, Inclusive Fragmentação, Carregamento, Transporte Até 1 Quilômetro E Descarregamento</t>
  </si>
  <si>
    <t>Retirada Manual De Guia Pré-Moldada, Inclusive Limpeza, Carregamento, Transporte Até 1 Quilômetro E Descarregamento</t>
  </si>
  <si>
    <t>Demolição (Levantamento) Mecanizada De Pavimento Asfáltico, Inclusive Carregamento, Transporte Até 1 Quilômetro E Descarregamento</t>
  </si>
  <si>
    <t>Base De Brita Graduada</t>
  </si>
  <si>
    <t>Camada De Rolamento Em Concreto Betuminoso Usinado Quente - Cbuq</t>
  </si>
  <si>
    <t>Imprimação Betuminosa Ligante</t>
  </si>
  <si>
    <t>Imprimação Betuminosa Impermeabilizante</t>
  </si>
  <si>
    <t>Guia Pré-Moldada Reta Tipo Pmsp 100 - Fck 25 Mpa</t>
  </si>
  <si>
    <t>Sarjeta Ou Sarjetão Moldado No Local, Tipo Pmsp Em Concreto Com Fck 25 Mpa</t>
  </si>
  <si>
    <t>Fresagem De Pavimento Asfáltico Com Espessura Até 5 Cm, Inclusive Remoção Do Material Fresado Até 10 Quilômetros E Varrição</t>
  </si>
  <si>
    <t>Demolição Mecanizada De Concreto Armado, Inclusive Fragmentação E Acomodação Do Material</t>
  </si>
  <si>
    <t>Carregamento Mecanizado De Entulho Fragmentado, Com Caminhão À Disposição Dentro Da Obra, Até O Raio De 1 Km</t>
  </si>
  <si>
    <t>Concreto Usinado, Fck = 20 Mpa</t>
  </si>
  <si>
    <t>Lançamento, Espalhamento E Adensamento De Concreto Ou Massa Em Lastro E/Ou Enchimento</t>
  </si>
  <si>
    <t>Escavação E Carga Mecanizada Em Solo De 2ª Categoria, Em Campo Aberto</t>
  </si>
  <si>
    <t>Compactação De Aterro Mecanizado Mínimo De 95% Pn, Sem Fornecimento De Solo Em Campo Aberto</t>
  </si>
  <si>
    <t>Taxa De Mobilização E Desmobilização De Equipamentos Para Execução De Levantamento Topográfico</t>
  </si>
  <si>
    <t>Levantamento Planimétrico Cadastral Com Áreas Ocupadas Predominantemente Por Comunidades - Área Até 20.000 M² (Mínimo De 3.500 M²)</t>
  </si>
  <si>
    <t>PINTURA VERNIZ (INCOLOR) POLIURETÂNICO (RESINA ALQUÍDICA MODIFICADA) EM MADEIRA, 2 DEMÃOS. AF_01/2021</t>
  </si>
  <si>
    <t>PINTURA TINTA DE ACABAMENTO (PIGMENTADA) ESMALTE SINTÉTICO ACETINADO EM MADEIRA, 2 DEMÃOS. AF_01/2021</t>
  </si>
  <si>
    <t>PINTURA TINTA DE ACABAMENTO (PIGMENTADA) ESMALTE SINTÉTICO BRILHANTE EM MADEIRA, 2 DEMÃOS. AF_01/2021</t>
  </si>
  <si>
    <t>PINTURA IMUNIZANTE PARA MADEIRA, 2 DEMÃOS. AF_01/2021</t>
  </si>
  <si>
    <t>PINTURA COM TINTA ALQUÍDICA DE FUNDO (TIPO ZARCÃO) APLICADA A ROLO OU PINCEL SOBRE SUPERFÍCIES METÁLICAS (EXCETO PERFIL) EXECUTADO EM OBRA (POR DEMÃO). AF_01/2020</t>
  </si>
  <si>
    <t>PINTURA COM TINTA ALQUÍDICA DE ACABAMENTO (ESMALTE SINTÉTICO BRILHANTE) APLICADA A ROLO OU PINCEL SOBRE SUPERFÍCIES METÁLICAS (EXCETO PERFIL) EXECUTADO EM OBRA (POR DEMÃO). AF_01/2020</t>
  </si>
  <si>
    <t>PINTURA COM TINTA ALQUÍDICA DE ACABAMENTO (ESMALTE SINTÉTICO ACETINADO) APLICADA A ROLO OU PINCEL SOBRE SUPERFÍCIES METÁLICAS (EXCETO PERFIL) EXECUTADO EM OBRA (02 DEMÃOS). AF_01/2020</t>
  </si>
  <si>
    <t>15.80.026</t>
  </si>
  <si>
    <t>TETOS, PAREDES E MUROS</t>
  </si>
  <si>
    <t>02.01.04</t>
  </si>
  <si>
    <t>02.01.05</t>
  </si>
  <si>
    <t>02.01.06</t>
  </si>
  <si>
    <t>02.01.07</t>
  </si>
  <si>
    <t>02.01.08</t>
  </si>
  <si>
    <t>03.01.13</t>
  </si>
  <si>
    <t>ANDAIME</t>
  </si>
  <si>
    <t>ESQUADRIAS, ESTRUTURAS E FORROS</t>
  </si>
  <si>
    <t>COBERTURAS, RUFOS E CALHAS</t>
  </si>
  <si>
    <t>03.05.01</t>
  </si>
  <si>
    <t>03.05.02</t>
  </si>
  <si>
    <t>03.05.03</t>
  </si>
  <si>
    <t>ATA DE PINTURA GERAL NOS PRÓPRIOS PÚBLICOS</t>
  </si>
  <si>
    <t>MUNÍCIPIO DE ITAPEVI</t>
  </si>
  <si>
    <t>SERVIÇOS PRELIMINARES</t>
  </si>
  <si>
    <t>TETO</t>
  </si>
  <si>
    <t>01.01.02</t>
  </si>
  <si>
    <t>01.01.03</t>
  </si>
  <si>
    <t>01.01.04</t>
  </si>
  <si>
    <t>01.01.05</t>
  </si>
  <si>
    <t>01.01.06</t>
  </si>
  <si>
    <t>01.01.07</t>
  </si>
  <si>
    <t>01.01.08</t>
  </si>
  <si>
    <t>PAREDES E MUROS</t>
  </si>
  <si>
    <t>TOTAL GERAL COM BDI</t>
  </si>
  <si>
    <r>
      <rPr>
        <b/>
        <sz val="10"/>
        <color rgb="FFFF0000"/>
        <rFont val="Arial"/>
        <family val="2"/>
      </rPr>
      <t>P</t>
    </r>
    <r>
      <rPr>
        <b/>
        <sz val="10"/>
        <color theme="1"/>
        <rFont val="Arial"/>
        <family val="2"/>
      </rPr>
      <t>REPARO DE SUPERFÍCIE</t>
    </r>
  </si>
  <si>
    <t>PINTURA DE SÍMBOLOS E TEXTOS COM TINTA ACRÍLICA, DEMARCAÇÃO COM FITA ADESIVA E APLICAÇÃO COM ROLO. AF_05/2021</t>
  </si>
  <si>
    <t>PINTURA DE DEMARCAÇÃO DE QUADRA POLIESPORTIVA COM TINTA ACRÍLICA, E = 5 CM, APLICAÇÃO MANUAL. AF_05/2021</t>
  </si>
  <si>
    <t>SIURB EDIF</t>
  </si>
  <si>
    <t>CDHU</t>
  </si>
  <si>
    <t>SINAPI</t>
  </si>
  <si>
    <t>FDE</t>
  </si>
  <si>
    <t xml:space="preserve"> Investimento:</t>
  </si>
  <si>
    <t>PINTURA DE PISO COM TINTA ACRÍLICA, APLICAÇÃO MANUAL, 2 DEMÃOS, INCLUSO FUNDO PREPARADOR. AF_05/2021</t>
  </si>
  <si>
    <t>REPAROS E ACABAMENTOS</t>
  </si>
  <si>
    <t>ITEM RELEVÂNCIA - PINTURA MANUAL</t>
  </si>
  <si>
    <t>100758</t>
  </si>
  <si>
    <t>102234</t>
  </si>
  <si>
    <t>15050003</t>
  </si>
  <si>
    <t>15050005</t>
  </si>
  <si>
    <t>15050010</t>
  </si>
  <si>
    <t>15050011</t>
  </si>
  <si>
    <t>15050014</t>
  </si>
  <si>
    <t>15050020</t>
  </si>
  <si>
    <t>15050021</t>
  </si>
  <si>
    <t>Limpeza de superfície rígida com hidrojateamento</t>
  </si>
  <si>
    <t>5001001</t>
  </si>
  <si>
    <t>11001001</t>
  </si>
  <si>
    <t>11080005</t>
  </si>
  <si>
    <t>11080006</t>
  </si>
  <si>
    <t>BD.01 - ARGAMASSA IMPERMEABILIZANTE DE CIMENTO E AREIA (REBOCO IMPERMEÁVEL) - TRAÇO 1:3, ESPESSURA DE 20MM</t>
  </si>
  <si>
    <t>EMASSAMENTO COM MASSA LÁTEX, APLICAÇÃO EM PAREDE, UMA DEMÃO, LIXAMENTO MANUAL. AF_04/2023</t>
  </si>
  <si>
    <t>APLICAÇÃO MANUAL DE MASSA ACRÍLICA EM PANOS DE FACHADA COM PRESENÇA DE VÃOS, DE EDIFÍCIOS DE MÚLTIPLOS PAVIMENTOS, UMA DEMÃO. AF_03/2024</t>
  </si>
  <si>
    <t>APLICAÇÃO MANUAL DE MASSA ACRÍLICA EM PANOS DE FACHADA SEM PRESENÇA DE VÃOS, DE EDIFÍCIOS DE MÚLTIPLOS PAVIMENTOS, UMA DEMÃO. AF_03/2024</t>
  </si>
  <si>
    <t>APLICAÇÃO MANUAL DE MASSA ACRÍLICA EM PAREDES EXTERNAS DE CASAS, UMA DEMÃO. AF_03/2024</t>
  </si>
  <si>
    <t>88494</t>
  </si>
  <si>
    <t>EMASSAMENTO COM MASSA LÁTEX, APLICAÇÃO EM TETO, UMA DEMÃO, LIXAMENTO MANUAL. AF_04/2023</t>
  </si>
  <si>
    <t>11080001</t>
  </si>
  <si>
    <t>15001077</t>
  </si>
  <si>
    <t>15001023</t>
  </si>
  <si>
    <t>FUNDO SELADOR ACRÍLICO, APLICAÇÃO MANUAL EM TETO, UMA DEMÃO. AF_04/2023</t>
  </si>
  <si>
    <t>FUNDO SELADOR ACRÍLICO, APLICAÇÃO MANUAL EM PAREDE, UMA DEMÃO. AF_04/2023</t>
  </si>
  <si>
    <t>PINTURA LÁTEX ACRÍLICA PREMIUM, APLICAÇÃO MANUAL EM TETO, DUAS DEMÃOS. AF_04/2023</t>
  </si>
  <si>
    <t>PINTURA LÁTEX ACRÍLICA PREMIUM, APLICAÇÃO MANUAL EM PAREDES, DUAS DEMÃOS. AF_04/2023</t>
  </si>
  <si>
    <t>APLICAÇÃO DE VERNIZ ANTI-PICHAÇÃO - BASE SOLVENTE - 2 DEMÃOS (REMOÇÃO DA PICHAÇÃO SOMENTE A SECO OU COM ÁGUA E SABÃO)</t>
  </si>
  <si>
    <t>APLICAÇÃO MANUAL DE PINTURA COM TINTA TEXTURIZADA ACRÍLICA EM PANOS COM PRESENÇA DE VÃOS DE EDIFÍCIOS DE MÚLTIPLOS PAVIMENTOS, UMA COR. AF_03/2024</t>
  </si>
  <si>
    <t>APLICAÇÃO MANUAL DE PINTURA COM TINTA TEXTURIZADA ACRÍLICA EM PANOS CEGOS DE FACHADA (SEM PRESENÇA DE VÃOS) DE EDIFÍCIOS DE MÚLTIPLOS PAVIMENTOS, UMA COR. AF_03/2024</t>
  </si>
  <si>
    <t>APLICAÇÃO MANUAL DE PINTURA COM TINTA TEXTURIZADA ACRÍLICA EM PAREDES EXTERNAS DE CASAS, UMA COR. AF_03/2024</t>
  </si>
  <si>
    <t>APLICAÇÃO MANUAL DE TINTA LÁTEX ACRÍLICA EM PANOS COM PRESENÇA DE VÃOS DE EDIFÍCIOS DE MÚLTIPLOS PAVIMENTOS, DUAS DEMÃOS. AF_03/2024</t>
  </si>
  <si>
    <t>APLICAÇÃO MANUAL DE TINTA LÁTEX ACRÍLICA EM PANOS SEM PRESENÇA DE VÃOS DE EDIFÍCIOS DE MÚLTIPLOS PAVIMENTOS, DUAS DEMÃOS. AF_03/2024</t>
  </si>
  <si>
    <t>APLICAÇÃO MANUAL DE TINTA LÁTEX ACRÍLICA EM PAREDE EXTERNAS DE CASAS, DUAS DEMÃOS. AF_03/2024</t>
  </si>
  <si>
    <t>1005040</t>
  </si>
  <si>
    <t>17003059</t>
  </si>
  <si>
    <t>SERVIÇO GALVANIZACAO A FOGO - ESTRUTURAS / ESQUADRIAS.</t>
  </si>
  <si>
    <t>15003014</t>
  </si>
  <si>
    <t>15003004</t>
  </si>
  <si>
    <t>17004001</t>
  </si>
  <si>
    <t>m2mes</t>
  </si>
  <si>
    <t>Custo un.  (S/BDI)</t>
  </si>
  <si>
    <t>Custo Total (S/BDI)</t>
  </si>
  <si>
    <t>Custo Total (C/BDI)</t>
  </si>
  <si>
    <t>FDE ABR/26 ; SIURB EDIF JAN/26 ; SINAPI JUN/26 ; CDHU 202 (MAI/26)</t>
  </si>
  <si>
    <t>Custo un. (C/BDI)</t>
  </si>
  <si>
    <t>TOTAL GERAL SEM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</si>
</sst>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 &quot;* #,##0.00_);_(&quot;R$ &quot;* \(#,##0.00\);_(&quot;R$ &quot;* \-??_);_(@_)"/>
    <numFmt numFmtId="167" formatCode="* #,##0.00\ ;* \(#,##0.00\);* \-#\ ;@\ "/>
    <numFmt numFmtId="168" formatCode="0.0000"/>
    <numFmt numFmtId="169" formatCode="_(* #,##0.00_);_(* \(#,##0.00\);_(* \-??_);_(@_)"/>
    <numFmt numFmtId="170" formatCode="00"/>
    <numFmt numFmtId="171" formatCode="_-* #,##0.00_-;\-* #,##0.00_-;_-* \-??_-;_-@_-"/>
    <numFmt numFmtId="172" formatCode="&quot;R$ &quot;#,##0.00"/>
    <numFmt numFmtId="173" formatCode="&quot;Mês&quot;\ ##"/>
    <numFmt numFmtId="174" formatCode="##,##0.00\ &quot;m2&quot;"/>
    <numFmt numFmtId="175" formatCode="&quot;R$&quot;\ #,##0.00"/>
    <numFmt numFmtId="176" formatCode="&quot;R$ &quot;#,##0.00\ &quot;/ m2&quot;"/>
    <numFmt numFmtId="177" formatCode="&quot; R$ &quot;#,##0.00\ &quot;/ m2&quot;"/>
    <numFmt numFmtId="178" formatCode="&quot;MÊS&quot;\ ##"/>
    <numFmt numFmtId="179" formatCode="_(&quot;R$ &quot;#,##0.00_);_(&quot;R$ &quot;\(#,##0.00\);_(&quot;R$ &quot;\ \-??_);_(@_)"/>
    <numFmt numFmtId="180" formatCode="&quot; R$ &quot;* #,##0.00\ ;&quot; R$ &quot;* \(#,##0.00\);&quot; R$ &quot;* \-#\ ;@\ "/>
  </numFmts>
  <fonts count="4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2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hadow/>
      <sz val="14"/>
      <name val="Arial"/>
      <family val="2"/>
    </font>
    <font>
      <sz val="10"/>
      <color indexed="10"/>
      <name val="Arial"/>
      <family val="2"/>
    </font>
    <font>
      <shadow/>
      <sz val="10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6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hadow/>
      <sz val="10"/>
      <name val="Arial"/>
      <family val="2"/>
    </font>
    <font>
      <b/>
      <sz val="9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sz val="10"/>
      <color indexed="6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20"/>
      <color rgb="FFFF0000"/>
      <name val="Arial"/>
      <family val="2"/>
    </font>
    <font>
      <b/>
      <sz val="12"/>
      <color rgb="FFFF0000"/>
      <name val="Arial"/>
      <family val="2"/>
    </font>
    <font>
      <b/>
      <sz val="11.5"/>
      <color rgb="FFFF0000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34"/>
      </patternFill>
    </fill>
    <fill>
      <patternFill patternType="solid">
        <fgColor theme="9" tint="0.79998168889431442"/>
        <bgColor indexed="64"/>
      </patternFill>
    </fill>
  </fills>
  <borders count="14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74">
    <xf numFmtId="0" fontId="0" fillId="0" borderId="0"/>
    <xf numFmtId="0" fontId="24" fillId="0" borderId="0" applyNumberFormat="0"/>
    <xf numFmtId="0" fontId="24" fillId="0" borderId="0"/>
    <xf numFmtId="166" fontId="24" fillId="0" borderId="0"/>
    <xf numFmtId="166" fontId="24" fillId="0" borderId="0"/>
    <xf numFmtId="166" fontId="24" fillId="0" borderId="0"/>
    <xf numFmtId="180" fontId="24" fillId="0" borderId="0"/>
    <xf numFmtId="166" fontId="24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24" fillId="0" borderId="0"/>
    <xf numFmtId="180" fontId="24" fillId="0" borderId="0"/>
    <xf numFmtId="166" fontId="24" fillId="0" borderId="0"/>
    <xf numFmtId="44" fontId="32" fillId="0" borderId="0" applyFont="0" applyFill="0" applyBorder="0" applyAlignment="0" applyProtection="0"/>
    <xf numFmtId="0" fontId="33" fillId="0" borderId="0"/>
    <xf numFmtId="0" fontId="24" fillId="0" borderId="0"/>
    <xf numFmtId="0" fontId="33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9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7" fillId="0" borderId="0"/>
    <xf numFmtId="0" fontId="24" fillId="0" borderId="0"/>
    <xf numFmtId="0" fontId="2" fillId="0" borderId="0"/>
    <xf numFmtId="0" fontId="24" fillId="0" borderId="0"/>
    <xf numFmtId="0" fontId="31" fillId="0" borderId="0"/>
    <xf numFmtId="0" fontId="31" fillId="0" borderId="0"/>
    <xf numFmtId="0" fontId="24" fillId="0" borderId="0"/>
    <xf numFmtId="0" fontId="2" fillId="0" borderId="0"/>
    <xf numFmtId="0" fontId="24" fillId="0" borderId="0"/>
    <xf numFmtId="0" fontId="26" fillId="0" borderId="0"/>
    <xf numFmtId="0" fontId="17" fillId="0" borderId="0"/>
    <xf numFmtId="0" fontId="24" fillId="0" borderId="0"/>
    <xf numFmtId="0" fontId="31" fillId="0" borderId="0"/>
    <xf numFmtId="0" fontId="29" fillId="0" borderId="0"/>
    <xf numFmtId="0" fontId="17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24" fillId="0" borderId="0"/>
    <xf numFmtId="0" fontId="24" fillId="0" borderId="0"/>
    <xf numFmtId="9" fontId="24" fillId="0" borderId="0"/>
    <xf numFmtId="9" fontId="24" fillId="0" borderId="0"/>
    <xf numFmtId="9" fontId="24" fillId="0" borderId="0"/>
    <xf numFmtId="9" fontId="28" fillId="0" borderId="0" applyFont="0" applyFill="0" applyBorder="0" applyAlignment="0" applyProtection="0"/>
    <xf numFmtId="9" fontId="24" fillId="0" borderId="0"/>
    <xf numFmtId="167" fontId="24" fillId="0" borderId="0"/>
    <xf numFmtId="169" fontId="24" fillId="0" borderId="0"/>
    <xf numFmtId="169" fontId="24" fillId="0" borderId="0"/>
    <xf numFmtId="167" fontId="24" fillId="0" borderId="0"/>
    <xf numFmtId="165" fontId="28" fillId="0" borderId="0" applyFont="0" applyFill="0" applyBorder="0" applyAlignment="0" applyProtection="0"/>
    <xf numFmtId="169" fontId="24" fillId="0" borderId="0"/>
    <xf numFmtId="0" fontId="3" fillId="0" borderId="1">
      <alignment horizontal="left" wrapText="1"/>
    </xf>
    <xf numFmtId="169" fontId="24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169" fontId="24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166" fontId="2" fillId="0" borderId="0"/>
  </cellStyleXfs>
  <cellXfs count="676">
    <xf numFmtId="0" fontId="0" fillId="0" borderId="0" xfId="0"/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horizontal="left" vertical="center"/>
    </xf>
    <xf numFmtId="4" fontId="0" fillId="0" borderId="0" xfId="2" applyNumberFormat="1" applyFont="1" applyAlignment="1">
      <alignment horizontal="center" vertical="center"/>
    </xf>
    <xf numFmtId="166" fontId="0" fillId="0" borderId="0" xfId="3" applyFont="1" applyAlignment="1">
      <alignment horizontal="center" vertical="center"/>
    </xf>
    <xf numFmtId="168" fontId="0" fillId="0" borderId="0" xfId="2" applyNumberFormat="1" applyFont="1" applyAlignment="1">
      <alignment horizontal="center" vertical="center"/>
    </xf>
    <xf numFmtId="0" fontId="0" fillId="0" borderId="0" xfId="2" applyFont="1" applyAlignment="1" applyProtection="1">
      <alignment horizontal="left" vertical="center"/>
      <protection locked="0"/>
    </xf>
    <xf numFmtId="0" fontId="0" fillId="2" borderId="0" xfId="2" applyFont="1" applyFill="1" applyAlignment="1" applyProtection="1">
      <alignment vertical="center"/>
      <protection locked="0"/>
    </xf>
    <xf numFmtId="0" fontId="0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8" fillId="0" borderId="0" xfId="2" applyFont="1" applyAlignment="1" applyProtection="1">
      <alignment vertical="center"/>
      <protection locked="0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10" fillId="2" borderId="0" xfId="2" applyFont="1" applyFill="1" applyAlignment="1" applyProtection="1">
      <alignment vertical="center"/>
      <protection locked="0"/>
    </xf>
    <xf numFmtId="0" fontId="6" fillId="0" borderId="0" xfId="2" applyFont="1" applyAlignment="1">
      <alignment horizontal="left" vertical="center" wrapText="1"/>
    </xf>
    <xf numFmtId="2" fontId="6" fillId="2" borderId="0" xfId="3" applyNumberFormat="1" applyFont="1" applyFill="1" applyAlignment="1" applyProtection="1">
      <alignment horizontal="right" vertical="center" wrapText="1"/>
      <protection locked="0"/>
    </xf>
    <xf numFmtId="166" fontId="6" fillId="0" borderId="0" xfId="2" applyNumberFormat="1" applyFont="1" applyAlignment="1">
      <alignment horizontal="center" vertical="center" wrapText="1"/>
    </xf>
    <xf numFmtId="0" fontId="0" fillId="0" borderId="0" xfId="2" applyFont="1" applyAlignment="1">
      <alignment vertical="center" wrapTex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 wrapText="1"/>
    </xf>
    <xf numFmtId="10" fontId="13" fillId="3" borderId="3" xfId="51" applyNumberFormat="1" applyFont="1" applyFill="1" applyBorder="1" applyAlignment="1">
      <alignment horizontal="center" vertical="center"/>
    </xf>
    <xf numFmtId="10" fontId="13" fillId="0" borderId="4" xfId="51" applyNumberFormat="1" applyFont="1" applyBorder="1" applyAlignment="1">
      <alignment horizontal="center" vertical="center"/>
    </xf>
    <xf numFmtId="169" fontId="13" fillId="0" borderId="4" xfId="63" applyFont="1" applyBorder="1" applyAlignment="1">
      <alignment horizontal="center" vertical="center"/>
    </xf>
    <xf numFmtId="10" fontId="5" fillId="4" borderId="5" xfId="51" applyNumberFormat="1" applyFont="1" applyFill="1" applyBorder="1" applyAlignment="1">
      <alignment vertical="center"/>
    </xf>
    <xf numFmtId="169" fontId="5" fillId="4" borderId="6" xfId="63" applyFont="1" applyFill="1" applyBorder="1" applyAlignment="1">
      <alignment vertical="center"/>
    </xf>
    <xf numFmtId="10" fontId="5" fillId="4" borderId="5" xfId="51" applyNumberFormat="1" applyFont="1" applyFill="1" applyBorder="1" applyAlignment="1">
      <alignment horizontal="center" vertical="center"/>
    </xf>
    <xf numFmtId="4" fontId="14" fillId="5" borderId="5" xfId="63" applyNumberFormat="1" applyFont="1" applyFill="1" applyBorder="1" applyAlignment="1">
      <alignment vertical="center"/>
    </xf>
    <xf numFmtId="10" fontId="0" fillId="3" borderId="7" xfId="51" applyNumberFormat="1" applyFont="1" applyFill="1" applyBorder="1" applyAlignment="1">
      <alignment vertical="center"/>
    </xf>
    <xf numFmtId="10" fontId="0" fillId="0" borderId="6" xfId="51" applyNumberFormat="1" applyFont="1" applyBorder="1" applyAlignment="1">
      <alignment horizontal="center" vertical="center"/>
    </xf>
    <xf numFmtId="169" fontId="0" fillId="0" borderId="6" xfId="63" applyFont="1" applyBorder="1" applyAlignment="1">
      <alignment vertical="center"/>
    </xf>
    <xf numFmtId="49" fontId="0" fillId="0" borderId="8" xfId="2" applyNumberFormat="1" applyFont="1" applyBorder="1" applyAlignment="1" applyProtection="1">
      <alignment horizontal="center" vertical="center"/>
      <protection hidden="1"/>
    </xf>
    <xf numFmtId="4" fontId="0" fillId="0" borderId="8" xfId="0" applyNumberFormat="1" applyBorder="1" applyAlignment="1" applyProtection="1">
      <alignment horizontal="center" vertical="center"/>
      <protection locked="0" hidden="1"/>
    </xf>
    <xf numFmtId="4" fontId="0" fillId="0" borderId="8" xfId="49" applyNumberFormat="1" applyFont="1" applyBorder="1" applyAlignment="1">
      <alignment horizontal="center" vertical="center"/>
    </xf>
    <xf numFmtId="166" fontId="0" fillId="0" borderId="8" xfId="3" applyFont="1" applyBorder="1" applyAlignment="1" applyProtection="1">
      <alignment horizontal="right" vertical="center"/>
      <protection hidden="1"/>
    </xf>
    <xf numFmtId="10" fontId="0" fillId="0" borderId="7" xfId="51" applyNumberFormat="1" applyFont="1" applyBorder="1" applyAlignment="1">
      <alignment horizontal="center" vertical="center"/>
    </xf>
    <xf numFmtId="49" fontId="0" fillId="0" borderId="6" xfId="2" applyNumberFormat="1" applyFont="1" applyBorder="1" applyAlignment="1" applyProtection="1">
      <alignment horizontal="center" vertical="center"/>
      <protection hidden="1"/>
    </xf>
    <xf numFmtId="4" fontId="0" fillId="0" borderId="6" xfId="0" applyNumberFormat="1" applyBorder="1" applyAlignment="1" applyProtection="1">
      <alignment horizontal="center" vertical="center"/>
      <protection locked="0" hidden="1"/>
    </xf>
    <xf numFmtId="4" fontId="0" fillId="0" borderId="6" xfId="49" applyNumberFormat="1" applyFont="1" applyBorder="1" applyAlignment="1">
      <alignment horizontal="center" vertical="center"/>
    </xf>
    <xf numFmtId="49" fontId="0" fillId="0" borderId="9" xfId="2" applyNumberFormat="1" applyFont="1" applyBorder="1" applyAlignment="1" applyProtection="1">
      <alignment horizontal="center" vertical="center"/>
      <protection hidden="1"/>
    </xf>
    <xf numFmtId="10" fontId="5" fillId="3" borderId="10" xfId="51" applyNumberFormat="1" applyFont="1" applyFill="1" applyBorder="1" applyAlignment="1">
      <alignment vertical="center"/>
    </xf>
    <xf numFmtId="10" fontId="5" fillId="4" borderId="8" xfId="51" applyNumberFormat="1" applyFont="1" applyFill="1" applyBorder="1" applyAlignment="1">
      <alignment vertical="center"/>
    </xf>
    <xf numFmtId="169" fontId="5" fillId="4" borderId="8" xfId="63" applyFont="1" applyFill="1" applyBorder="1" applyAlignment="1">
      <alignment vertical="center"/>
    </xf>
    <xf numFmtId="10" fontId="5" fillId="4" borderId="6" xfId="51" applyNumberFormat="1" applyFont="1" applyFill="1" applyBorder="1" applyAlignment="1">
      <alignment horizontal="center" vertical="center"/>
    </xf>
    <xf numFmtId="169" fontId="14" fillId="5" borderId="6" xfId="63" applyFont="1" applyFill="1" applyBorder="1" applyAlignment="1">
      <alignment vertical="center"/>
    </xf>
    <xf numFmtId="10" fontId="0" fillId="0" borderId="7" xfId="51" applyNumberFormat="1" applyFont="1" applyBorder="1" applyAlignment="1">
      <alignment vertical="center"/>
    </xf>
    <xf numFmtId="0" fontId="0" fillId="0" borderId="6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  <protection hidden="1"/>
    </xf>
    <xf numFmtId="0" fontId="0" fillId="0" borderId="9" xfId="2" applyFont="1" applyBorder="1" applyAlignment="1">
      <alignment horizontal="center" vertical="center" wrapText="1"/>
    </xf>
    <xf numFmtId="4" fontId="0" fillId="0" borderId="11" xfId="0" applyNumberFormat="1" applyBorder="1" applyAlignment="1" applyProtection="1">
      <alignment horizontal="center" vertical="center"/>
      <protection locked="0" hidden="1"/>
    </xf>
    <xf numFmtId="0" fontId="0" fillId="0" borderId="8" xfId="2" applyFont="1" applyBorder="1" applyAlignment="1">
      <alignment horizontal="center" vertical="center"/>
    </xf>
    <xf numFmtId="0" fontId="0" fillId="0" borderId="9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0" fillId="2" borderId="0" xfId="2" applyFont="1" applyFill="1" applyAlignment="1" applyProtection="1">
      <alignment horizontal="right" vertical="center" wrapText="1"/>
      <protection locked="0"/>
    </xf>
    <xf numFmtId="0" fontId="0" fillId="2" borderId="0" xfId="2" applyFont="1" applyFill="1" applyAlignment="1" applyProtection="1">
      <alignment horizontal="center" vertical="center" wrapText="1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0" fillId="0" borderId="0" xfId="2" applyFont="1" applyAlignment="1">
      <alignment horizontal="left" vertical="center" wrapText="1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19" fillId="0" borderId="0" xfId="2" applyFont="1" applyAlignment="1">
      <alignment vertical="center"/>
    </xf>
    <xf numFmtId="4" fontId="18" fillId="2" borderId="0" xfId="2" applyNumberFormat="1" applyFont="1" applyFill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/>
    </xf>
    <xf numFmtId="0" fontId="24" fillId="0" borderId="0" xfId="2"/>
    <xf numFmtId="10" fontId="24" fillId="0" borderId="0" xfId="2" applyNumberFormat="1"/>
    <xf numFmtId="2" fontId="24" fillId="0" borderId="0" xfId="2" applyNumberFormat="1"/>
    <xf numFmtId="14" fontId="24" fillId="0" borderId="0" xfId="2" applyNumberFormat="1"/>
    <xf numFmtId="0" fontId="5" fillId="0" borderId="0" xfId="2" applyFont="1" applyAlignment="1">
      <alignment horizontal="center" vertical="center"/>
    </xf>
    <xf numFmtId="0" fontId="21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4" fontId="21" fillId="0" borderId="0" xfId="2" applyNumberFormat="1" applyFont="1" applyAlignment="1">
      <alignment horizontal="center" vertical="center"/>
    </xf>
    <xf numFmtId="168" fontId="21" fillId="0" borderId="0" xfId="2" applyNumberFormat="1" applyFont="1" applyAlignment="1">
      <alignment horizontal="center" vertical="center"/>
    </xf>
    <xf numFmtId="0" fontId="10" fillId="0" borderId="0" xfId="2" applyFont="1" applyAlignment="1">
      <alignment vertical="center"/>
    </xf>
    <xf numFmtId="0" fontId="6" fillId="0" borderId="0" xfId="2" applyFont="1" applyAlignment="1">
      <alignment horizontal="right" vertical="center" wrapText="1"/>
    </xf>
    <xf numFmtId="2" fontId="10" fillId="0" borderId="0" xfId="2" applyNumberFormat="1" applyFont="1" applyAlignment="1">
      <alignment vertical="center"/>
    </xf>
    <xf numFmtId="0" fontId="10" fillId="0" borderId="0" xfId="2" applyFont="1" applyAlignment="1">
      <alignment horizontal="right" vertical="center"/>
    </xf>
    <xf numFmtId="166" fontId="6" fillId="0" borderId="0" xfId="2" applyNumberFormat="1" applyFont="1" applyAlignment="1">
      <alignment vertical="center"/>
    </xf>
    <xf numFmtId="166" fontId="10" fillId="0" borderId="0" xfId="2" applyNumberFormat="1" applyFont="1" applyAlignment="1">
      <alignment vertical="center"/>
    </xf>
    <xf numFmtId="171" fontId="10" fillId="0" borderId="0" xfId="2" applyNumberFormat="1" applyFont="1" applyAlignment="1">
      <alignment vertical="center"/>
    </xf>
    <xf numFmtId="0" fontId="5" fillId="0" borderId="0" xfId="2" applyFont="1" applyAlignment="1">
      <alignment vertical="center" wrapText="1"/>
    </xf>
    <xf numFmtId="0" fontId="12" fillId="0" borderId="0" xfId="2" applyFont="1" applyAlignment="1">
      <alignment vertical="center"/>
    </xf>
    <xf numFmtId="0" fontId="22" fillId="0" borderId="12" xfId="19" applyFont="1" applyBorder="1" applyAlignment="1">
      <alignment vertical="center"/>
    </xf>
    <xf numFmtId="0" fontId="22" fillId="0" borderId="0" xfId="19" applyFont="1" applyAlignment="1">
      <alignment vertical="center"/>
    </xf>
    <xf numFmtId="0" fontId="22" fillId="0" borderId="13" xfId="19" applyFont="1" applyBorder="1" applyAlignment="1">
      <alignment vertical="center"/>
    </xf>
    <xf numFmtId="0" fontId="14" fillId="0" borderId="12" xfId="19" applyFont="1" applyBorder="1" applyAlignment="1">
      <alignment horizontal="center"/>
    </xf>
    <xf numFmtId="10" fontId="6" fillId="0" borderId="12" xfId="19" applyNumberFormat="1" applyFont="1" applyBorder="1" applyAlignment="1">
      <alignment horizontal="center"/>
    </xf>
    <xf numFmtId="10" fontId="6" fillId="0" borderId="13" xfId="19" applyNumberFormat="1" applyFont="1" applyBorder="1" applyAlignment="1">
      <alignment horizontal="center"/>
    </xf>
    <xf numFmtId="0" fontId="18" fillId="0" borderId="0" xfId="2" applyFont="1"/>
    <xf numFmtId="0" fontId="13" fillId="0" borderId="0" xfId="2" applyFont="1" applyAlignment="1">
      <alignment horizontal="center"/>
    </xf>
    <xf numFmtId="0" fontId="0" fillId="0" borderId="17" xfId="2" applyFont="1" applyBorder="1" applyAlignment="1">
      <alignment horizontal="center" vertical="center"/>
    </xf>
    <xf numFmtId="0" fontId="0" fillId="0" borderId="18" xfId="2" applyFont="1" applyBorder="1" applyAlignment="1">
      <alignment vertical="center"/>
    </xf>
    <xf numFmtId="0" fontId="0" fillId="0" borderId="19" xfId="2" applyFont="1" applyBorder="1" applyAlignment="1">
      <alignment vertical="center"/>
    </xf>
    <xf numFmtId="0" fontId="6" fillId="0" borderId="20" xfId="2" applyFont="1" applyBorder="1" applyAlignment="1">
      <alignment horizontal="center" vertical="center" wrapText="1"/>
    </xf>
    <xf numFmtId="0" fontId="6" fillId="0" borderId="19" xfId="2" applyFont="1" applyBorder="1" applyAlignment="1">
      <alignment vertical="center" wrapText="1"/>
    </xf>
    <xf numFmtId="0" fontId="6" fillId="0" borderId="19" xfId="2" applyFont="1" applyBorder="1" applyAlignment="1">
      <alignment horizontal="left" vertical="center"/>
    </xf>
    <xf numFmtId="0" fontId="6" fillId="0" borderId="19" xfId="2" applyFont="1" applyBorder="1" applyAlignment="1">
      <alignment vertical="center"/>
    </xf>
    <xf numFmtId="168" fontId="6" fillId="0" borderId="20" xfId="2" applyNumberFormat="1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4" fontId="6" fillId="0" borderId="20" xfId="2" applyNumberFormat="1" applyFont="1" applyBorder="1" applyAlignment="1">
      <alignment horizontal="center" vertical="center" wrapText="1"/>
    </xf>
    <xf numFmtId="166" fontId="6" fillId="0" borderId="20" xfId="2" applyNumberFormat="1" applyFont="1" applyBorder="1" applyAlignment="1">
      <alignment horizontal="center" vertical="center" wrapText="1"/>
    </xf>
    <xf numFmtId="0" fontId="0" fillId="0" borderId="19" xfId="2" applyFont="1" applyBorder="1" applyAlignment="1">
      <alignment vertical="center" wrapText="1"/>
    </xf>
    <xf numFmtId="0" fontId="0" fillId="0" borderId="20" xfId="2" applyFont="1" applyBorder="1" applyAlignment="1">
      <alignment horizontal="center" vertical="center" wrapText="1"/>
    </xf>
    <xf numFmtId="49" fontId="0" fillId="0" borderId="21" xfId="0" applyNumberFormat="1" applyBorder="1" applyAlignment="1" applyProtection="1">
      <alignment horizontal="center" vertical="center"/>
      <protection hidden="1"/>
    </xf>
    <xf numFmtId="10" fontId="0" fillId="0" borderId="22" xfId="51" applyNumberFormat="1" applyFont="1" applyBorder="1" applyAlignment="1">
      <alignment horizontal="center" vertical="center"/>
    </xf>
    <xf numFmtId="10" fontId="0" fillId="0" borderId="23" xfId="51" applyNumberFormat="1" applyFont="1" applyBorder="1" applyAlignment="1">
      <alignment horizontal="center" vertical="center"/>
    </xf>
    <xf numFmtId="10" fontId="0" fillId="0" borderId="24" xfId="51" applyNumberFormat="1" applyFont="1" applyBorder="1" applyAlignment="1">
      <alignment horizontal="center" vertical="center"/>
    </xf>
    <xf numFmtId="49" fontId="0" fillId="0" borderId="21" xfId="2" applyNumberFormat="1" applyFont="1" applyBorder="1" applyAlignment="1" applyProtection="1">
      <alignment horizontal="center" vertical="center"/>
      <protection hidden="1"/>
    </xf>
    <xf numFmtId="49" fontId="0" fillId="0" borderId="21" xfId="0" applyNumberFormat="1" applyBorder="1" applyAlignment="1">
      <alignment horizontal="center" vertical="center"/>
    </xf>
    <xf numFmtId="0" fontId="0" fillId="0" borderId="21" xfId="2" applyFont="1" applyBorder="1" applyAlignment="1">
      <alignment horizontal="center" vertical="center" wrapText="1"/>
    </xf>
    <xf numFmtId="49" fontId="0" fillId="0" borderId="21" xfId="0" applyNumberFormat="1" applyBorder="1" applyAlignment="1" applyProtection="1">
      <alignment horizontal="center" vertical="center"/>
      <protection locked="0" hidden="1"/>
    </xf>
    <xf numFmtId="49" fontId="0" fillId="0" borderId="26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28" xfId="2" applyFont="1" applyBorder="1" applyAlignment="1">
      <alignment horizontal="center" vertical="center"/>
    </xf>
    <xf numFmtId="0" fontId="0" fillId="0" borderId="28" xfId="2" applyFont="1" applyBorder="1" applyAlignment="1">
      <alignment horizontal="center" vertical="center" wrapText="1"/>
    </xf>
    <xf numFmtId="4" fontId="0" fillId="0" borderId="28" xfId="0" applyNumberFormat="1" applyBorder="1" applyAlignment="1" applyProtection="1">
      <alignment horizontal="center" vertical="center"/>
      <protection locked="0" hidden="1"/>
    </xf>
    <xf numFmtId="10" fontId="0" fillId="0" borderId="29" xfId="51" applyNumberFormat="1" applyFont="1" applyBorder="1" applyAlignment="1">
      <alignment horizontal="center" vertical="center"/>
    </xf>
    <xf numFmtId="49" fontId="0" fillId="0" borderId="27" xfId="0" applyNumberFormat="1" applyBorder="1" applyAlignment="1" applyProtection="1">
      <alignment horizontal="center" vertical="center"/>
      <protection locked="0" hidden="1"/>
    </xf>
    <xf numFmtId="0" fontId="0" fillId="0" borderId="30" xfId="2" applyFont="1" applyBorder="1" applyAlignment="1">
      <alignment horizontal="center" vertical="center"/>
    </xf>
    <xf numFmtId="10" fontId="0" fillId="0" borderId="32" xfId="51" applyNumberFormat="1" applyFont="1" applyBorder="1" applyAlignment="1">
      <alignment horizontal="center" vertical="center"/>
    </xf>
    <xf numFmtId="0" fontId="35" fillId="6" borderId="14" xfId="2" applyFont="1" applyFill="1" applyBorder="1" applyAlignment="1">
      <alignment horizontal="center" vertical="center" wrapText="1"/>
    </xf>
    <xf numFmtId="0" fontId="35" fillId="6" borderId="35" xfId="19" applyFont="1" applyFill="1" applyBorder="1" applyAlignment="1">
      <alignment horizontal="center" vertical="center"/>
    </xf>
    <xf numFmtId="0" fontId="36" fillId="6" borderId="36" xfId="19" applyFont="1" applyFill="1" applyBorder="1" applyAlignment="1">
      <alignment horizontal="center" vertical="center"/>
    </xf>
    <xf numFmtId="0" fontId="36" fillId="6" borderId="37" xfId="19" applyFont="1" applyFill="1" applyBorder="1" applyAlignment="1">
      <alignment horizontal="center" vertical="center"/>
    </xf>
    <xf numFmtId="0" fontId="36" fillId="6" borderId="38" xfId="19" applyFont="1" applyFill="1" applyBorder="1" applyAlignment="1">
      <alignment horizontal="center" vertical="center"/>
    </xf>
    <xf numFmtId="0" fontId="14" fillId="7" borderId="39" xfId="2" applyFont="1" applyFill="1" applyBorder="1" applyAlignment="1">
      <alignment horizontal="left" vertical="center" wrapText="1"/>
    </xf>
    <xf numFmtId="49" fontId="0" fillId="0" borderId="41" xfId="0" applyNumberFormat="1" applyBorder="1" applyAlignment="1" applyProtection="1">
      <alignment horizontal="center" vertical="center"/>
      <protection locked="0" hidden="1"/>
    </xf>
    <xf numFmtId="49" fontId="35" fillId="6" borderId="42" xfId="2" applyNumberFormat="1" applyFont="1" applyFill="1" applyBorder="1" applyAlignment="1" applyProtection="1">
      <alignment horizontal="center" vertical="center"/>
      <protection hidden="1"/>
    </xf>
    <xf numFmtId="0" fontId="35" fillId="6" borderId="34" xfId="2" applyFont="1" applyFill="1" applyBorder="1" applyAlignment="1">
      <alignment horizontal="left" vertical="center" wrapText="1"/>
    </xf>
    <xf numFmtId="0" fontId="35" fillId="6" borderId="16" xfId="2" applyFont="1" applyFill="1" applyBorder="1" applyAlignment="1">
      <alignment horizontal="center" vertical="center" wrapText="1"/>
    </xf>
    <xf numFmtId="4" fontId="35" fillId="6" borderId="16" xfId="2" applyNumberFormat="1" applyFont="1" applyFill="1" applyBorder="1" applyAlignment="1">
      <alignment horizontal="center" vertical="center" wrapText="1"/>
    </xf>
    <xf numFmtId="166" fontId="35" fillId="6" borderId="16" xfId="3" applyFont="1" applyFill="1" applyBorder="1" applyAlignment="1">
      <alignment horizontal="center" vertical="center" wrapText="1"/>
    </xf>
    <xf numFmtId="168" fontId="35" fillId="6" borderId="43" xfId="2" applyNumberFormat="1" applyFont="1" applyFill="1" applyBorder="1" applyAlignment="1">
      <alignment horizontal="center" vertical="center" wrapText="1"/>
    </xf>
    <xf numFmtId="10" fontId="0" fillId="0" borderId="44" xfId="51" applyNumberFormat="1" applyFont="1" applyBorder="1" applyAlignment="1">
      <alignment horizontal="center" vertical="center"/>
    </xf>
    <xf numFmtId="0" fontId="0" fillId="0" borderId="45" xfId="2" applyFont="1" applyBorder="1" applyAlignment="1">
      <alignment horizontal="center" vertical="center"/>
    </xf>
    <xf numFmtId="0" fontId="0" fillId="0" borderId="46" xfId="2" applyFont="1" applyBorder="1" applyAlignment="1">
      <alignment horizontal="center" vertical="center"/>
    </xf>
    <xf numFmtId="10" fontId="0" fillId="0" borderId="47" xfId="51" applyNumberFormat="1" applyFont="1" applyBorder="1" applyAlignment="1">
      <alignment horizontal="center" vertical="center"/>
    </xf>
    <xf numFmtId="49" fontId="0" fillId="0" borderId="21" xfId="2" applyNumberFormat="1" applyFont="1" applyBorder="1" applyAlignment="1" applyProtection="1">
      <alignment horizontal="center" vertical="center"/>
      <protection locked="0" hidden="1"/>
    </xf>
    <xf numFmtId="0" fontId="0" fillId="0" borderId="26" xfId="2" applyFont="1" applyBorder="1" applyAlignment="1">
      <alignment horizontal="center" vertical="center" wrapText="1"/>
    </xf>
    <xf numFmtId="49" fontId="0" fillId="0" borderId="25" xfId="2" applyNumberFormat="1" applyFont="1" applyBorder="1" applyAlignment="1" applyProtection="1">
      <alignment horizontal="center" vertical="center"/>
      <protection locked="0" hidden="1"/>
    </xf>
    <xf numFmtId="0" fontId="0" fillId="0" borderId="8" xfId="0" applyBorder="1" applyAlignment="1">
      <alignment horizontal="left" vertical="center" wrapText="1"/>
    </xf>
    <xf numFmtId="4" fontId="0" fillId="0" borderId="28" xfId="49" applyNumberFormat="1" applyFont="1" applyBorder="1" applyAlignment="1">
      <alignment horizontal="center" vertical="center"/>
    </xf>
    <xf numFmtId="10" fontId="0" fillId="0" borderId="48" xfId="51" applyNumberFormat="1" applyFont="1" applyBorder="1" applyAlignment="1">
      <alignment horizontal="center" vertical="center"/>
    </xf>
    <xf numFmtId="4" fontId="24" fillId="0" borderId="8" xfId="49" applyNumberFormat="1" applyBorder="1" applyAlignment="1">
      <alignment horizontal="center" vertical="center"/>
    </xf>
    <xf numFmtId="0" fontId="0" fillId="0" borderId="49" xfId="2" applyFont="1" applyBorder="1" applyAlignment="1">
      <alignment horizontal="center" vertical="center"/>
    </xf>
    <xf numFmtId="10" fontId="0" fillId="0" borderId="50" xfId="51" applyNumberFormat="1" applyFont="1" applyBorder="1" applyAlignment="1">
      <alignment horizontal="center" vertical="center"/>
    </xf>
    <xf numFmtId="169" fontId="13" fillId="0" borderId="51" xfId="63" applyFont="1" applyBorder="1" applyAlignment="1">
      <alignment horizontal="center" vertical="center"/>
    </xf>
    <xf numFmtId="169" fontId="5" fillId="4" borderId="52" xfId="63" applyFont="1" applyFill="1" applyBorder="1" applyAlignment="1">
      <alignment horizontal="center" vertical="center"/>
    </xf>
    <xf numFmtId="10" fontId="0" fillId="0" borderId="0" xfId="51" applyNumberFormat="1" applyFont="1" applyAlignment="1">
      <alignment horizontal="center" vertical="center"/>
    </xf>
    <xf numFmtId="10" fontId="0" fillId="0" borderId="0" xfId="51" applyNumberFormat="1" applyFont="1" applyAlignment="1">
      <alignment vertical="center"/>
    </xf>
    <xf numFmtId="10" fontId="0" fillId="0" borderId="0" xfId="51" applyNumberFormat="1" applyFont="1" applyAlignment="1">
      <alignment vertical="center" wrapText="1"/>
    </xf>
    <xf numFmtId="10" fontId="0" fillId="0" borderId="0" xfId="51" applyNumberFormat="1" applyFont="1" applyAlignment="1">
      <alignment horizontal="center" vertical="center" wrapText="1"/>
    </xf>
    <xf numFmtId="0" fontId="0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13" fillId="0" borderId="0" xfId="2" applyFont="1" applyAlignment="1" applyProtection="1">
      <alignment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37" fillId="0" borderId="0" xfId="2" applyFont="1" applyAlignment="1" applyProtection="1">
      <alignment vertical="center"/>
      <protection locked="0"/>
    </xf>
    <xf numFmtId="4" fontId="0" fillId="0" borderId="0" xfId="2" applyNumberFormat="1" applyFont="1" applyAlignment="1">
      <alignment horizontal="center" vertical="center" wrapText="1"/>
    </xf>
    <xf numFmtId="4" fontId="24" fillId="0" borderId="6" xfId="49" applyNumberFormat="1" applyBorder="1" applyAlignment="1">
      <alignment horizontal="center" vertical="center"/>
    </xf>
    <xf numFmtId="2" fontId="17" fillId="0" borderId="6" xfId="0" applyNumberFormat="1" applyFont="1" applyBorder="1" applyAlignment="1">
      <alignment horizontal="center" vertical="center"/>
    </xf>
    <xf numFmtId="4" fontId="18" fillId="0" borderId="0" xfId="2" applyNumberFormat="1" applyFont="1" applyAlignment="1">
      <alignment horizontal="center" vertical="center"/>
    </xf>
    <xf numFmtId="4" fontId="35" fillId="8" borderId="34" xfId="2" applyNumberFormat="1" applyFont="1" applyFill="1" applyBorder="1" applyAlignment="1">
      <alignment horizontal="center" vertical="center" wrapText="1"/>
    </xf>
    <xf numFmtId="4" fontId="0" fillId="0" borderId="8" xfId="2" applyNumberFormat="1" applyFont="1" applyBorder="1" applyAlignment="1">
      <alignment horizontal="center" vertical="center" wrapText="1"/>
    </xf>
    <xf numFmtId="43" fontId="0" fillId="2" borderId="0" xfId="2" applyNumberFormat="1" applyFont="1" applyFill="1" applyAlignment="1" applyProtection="1">
      <alignment vertical="center"/>
      <protection locked="0"/>
    </xf>
    <xf numFmtId="0" fontId="5" fillId="2" borderId="0" xfId="2" applyFont="1" applyFill="1" applyAlignment="1" applyProtection="1">
      <alignment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43" fontId="5" fillId="2" borderId="0" xfId="2" applyNumberFormat="1" applyFont="1" applyFill="1" applyAlignment="1" applyProtection="1">
      <alignment vertical="center"/>
      <protection locked="0"/>
    </xf>
    <xf numFmtId="0" fontId="22" fillId="2" borderId="0" xfId="2" applyFont="1" applyFill="1" applyAlignment="1" applyProtection="1">
      <alignment horizontal="center" vertical="center"/>
      <protection locked="0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0" fillId="0" borderId="54" xfId="2" applyFont="1" applyBorder="1" applyAlignment="1">
      <alignment horizontal="center" vertical="center"/>
    </xf>
    <xf numFmtId="0" fontId="0" fillId="0" borderId="54" xfId="2" applyFont="1" applyBorder="1" applyAlignment="1">
      <alignment horizontal="center" vertical="center" wrapText="1"/>
    </xf>
    <xf numFmtId="10" fontId="0" fillId="0" borderId="55" xfId="51" applyNumberFormat="1" applyFont="1" applyBorder="1" applyAlignment="1">
      <alignment horizontal="center" vertical="center"/>
    </xf>
    <xf numFmtId="0" fontId="0" fillId="0" borderId="56" xfId="2" applyFont="1" applyBorder="1" applyAlignment="1">
      <alignment horizontal="center" vertical="center"/>
    </xf>
    <xf numFmtId="10" fontId="0" fillId="0" borderId="57" xfId="51" applyNumberFormat="1" applyFont="1" applyBorder="1" applyAlignment="1">
      <alignment horizontal="center" vertical="center"/>
    </xf>
    <xf numFmtId="49" fontId="0" fillId="0" borderId="28" xfId="2" applyNumberFormat="1" applyFont="1" applyBorder="1" applyAlignment="1" applyProtection="1">
      <alignment horizontal="center" vertical="center"/>
      <protection hidden="1"/>
    </xf>
    <xf numFmtId="0" fontId="0" fillId="0" borderId="58" xfId="2" applyFont="1" applyBorder="1" applyAlignment="1">
      <alignment horizontal="center" vertical="center"/>
    </xf>
    <xf numFmtId="10" fontId="24" fillId="0" borderId="23" xfId="51" applyNumberFormat="1" applyBorder="1" applyAlignment="1">
      <alignment horizontal="center" vertical="center"/>
    </xf>
    <xf numFmtId="0" fontId="24" fillId="0" borderId="59" xfId="2" applyBorder="1"/>
    <xf numFmtId="0" fontId="0" fillId="0" borderId="53" xfId="2" applyFont="1" applyBorder="1" applyAlignment="1">
      <alignment horizontal="center" vertical="center"/>
    </xf>
    <xf numFmtId="49" fontId="0" fillId="0" borderId="60" xfId="0" applyNumberFormat="1" applyBorder="1" applyAlignment="1">
      <alignment horizontal="center" vertical="center"/>
    </xf>
    <xf numFmtId="0" fontId="0" fillId="0" borderId="61" xfId="2" applyFont="1" applyBorder="1" applyAlignment="1">
      <alignment horizontal="center" vertical="center"/>
    </xf>
    <xf numFmtId="10" fontId="0" fillId="0" borderId="62" xfId="51" applyNumberFormat="1" applyFont="1" applyBorder="1" applyAlignment="1">
      <alignment horizontal="center" vertical="center"/>
    </xf>
    <xf numFmtId="0" fontId="24" fillId="9" borderId="0" xfId="2" applyFill="1"/>
    <xf numFmtId="14" fontId="24" fillId="9" borderId="0" xfId="2" applyNumberFormat="1" applyFill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49" fontId="0" fillId="0" borderId="63" xfId="0" applyNumberFormat="1" applyBorder="1" applyAlignment="1" applyProtection="1">
      <alignment horizontal="center" vertical="center"/>
      <protection locked="0" hidden="1"/>
    </xf>
    <xf numFmtId="49" fontId="0" fillId="0" borderId="64" xfId="0" applyNumberFormat="1" applyBorder="1" applyAlignment="1" applyProtection="1">
      <alignment horizontal="center" vertical="center"/>
      <protection locked="0" hidden="1"/>
    </xf>
    <xf numFmtId="0" fontId="35" fillId="6" borderId="65" xfId="19" applyFont="1" applyFill="1" applyBorder="1" applyAlignment="1">
      <alignment horizontal="center" vertical="center"/>
    </xf>
    <xf numFmtId="0" fontId="6" fillId="0" borderId="0" xfId="2" applyFont="1"/>
    <xf numFmtId="0" fontId="5" fillId="0" borderId="17" xfId="2" applyFont="1" applyBorder="1" applyAlignment="1">
      <alignment vertical="center" wrapText="1"/>
    </xf>
    <xf numFmtId="0" fontId="5" fillId="0" borderId="18" xfId="2" applyFont="1" applyBorder="1" applyAlignment="1">
      <alignment vertical="center" wrapText="1"/>
    </xf>
    <xf numFmtId="0" fontId="0" fillId="0" borderId="66" xfId="2" applyFont="1" applyBorder="1" applyAlignment="1">
      <alignment vertical="center"/>
    </xf>
    <xf numFmtId="0" fontId="6" fillId="0" borderId="20" xfId="2" applyFont="1" applyBorder="1" applyAlignment="1">
      <alignment vertical="center" wrapText="1"/>
    </xf>
    <xf numFmtId="2" fontId="10" fillId="0" borderId="20" xfId="2" applyNumberFormat="1" applyFont="1" applyBorder="1" applyAlignment="1">
      <alignment vertical="center"/>
    </xf>
    <xf numFmtId="166" fontId="10" fillId="0" borderId="20" xfId="2" applyNumberFormat="1" applyFont="1" applyBorder="1" applyAlignment="1">
      <alignment vertical="center"/>
    </xf>
    <xf numFmtId="171" fontId="10" fillId="0" borderId="20" xfId="2" applyNumberFormat="1" applyFont="1" applyBorder="1" applyAlignment="1">
      <alignment vertical="center"/>
    </xf>
    <xf numFmtId="0" fontId="36" fillId="6" borderId="67" xfId="19" applyFont="1" applyFill="1" applyBorder="1" applyAlignment="1">
      <alignment horizontal="center" vertical="center"/>
    </xf>
    <xf numFmtId="0" fontId="22" fillId="0" borderId="68" xfId="19" applyFont="1" applyBorder="1" applyAlignment="1">
      <alignment vertical="center"/>
    </xf>
    <xf numFmtId="0" fontId="24" fillId="0" borderId="69" xfId="2" applyBorder="1"/>
    <xf numFmtId="49" fontId="5" fillId="0" borderId="68" xfId="19" applyNumberFormat="1" applyFont="1" applyBorder="1" applyAlignment="1">
      <alignment horizontal="center"/>
    </xf>
    <xf numFmtId="10" fontId="6" fillId="0" borderId="70" xfId="19" applyNumberFormat="1" applyFont="1" applyBorder="1" applyAlignment="1">
      <alignment horizontal="center"/>
    </xf>
    <xf numFmtId="49" fontId="0" fillId="0" borderId="49" xfId="2" applyNumberFormat="1" applyFont="1" applyBorder="1" applyAlignment="1" applyProtection="1">
      <alignment horizontal="center" vertical="center"/>
      <protection hidden="1"/>
    </xf>
    <xf numFmtId="0" fontId="0" fillId="0" borderId="18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170" fontId="14" fillId="11" borderId="39" xfId="2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5" fillId="0" borderId="71" xfId="2" applyFont="1" applyBorder="1" applyAlignment="1">
      <alignment horizontal="center" vertical="center" wrapText="1"/>
    </xf>
    <xf numFmtId="0" fontId="5" fillId="0" borderId="71" xfId="2" applyFont="1" applyBorder="1" applyAlignment="1">
      <alignment horizontal="left" vertical="center" wrapText="1"/>
    </xf>
    <xf numFmtId="49" fontId="0" fillId="0" borderId="41" xfId="2" applyNumberFormat="1" applyFont="1" applyBorder="1" applyAlignment="1" applyProtection="1">
      <alignment horizontal="center" vertical="center"/>
      <protection locked="0" hidden="1"/>
    </xf>
    <xf numFmtId="10" fontId="0" fillId="0" borderId="72" xfId="51" applyNumberFormat="1" applyFon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64" xfId="0" applyNumberFormat="1" applyBorder="1" applyAlignment="1">
      <alignment horizontal="center" vertical="center"/>
    </xf>
    <xf numFmtId="49" fontId="0" fillId="0" borderId="26" xfId="0" applyNumberFormat="1" applyBorder="1" applyAlignment="1" applyProtection="1">
      <alignment horizontal="center" vertical="center"/>
      <protection hidden="1"/>
    </xf>
    <xf numFmtId="49" fontId="0" fillId="0" borderId="61" xfId="2" applyNumberFormat="1" applyFont="1" applyBorder="1" applyAlignment="1" applyProtection="1">
      <alignment horizontal="center" vertical="center"/>
      <protection hidden="1"/>
    </xf>
    <xf numFmtId="49" fontId="0" fillId="0" borderId="11" xfId="2" applyNumberFormat="1" applyFont="1" applyBorder="1" applyAlignment="1" applyProtection="1">
      <alignment horizontal="center" vertical="center"/>
      <protection hidden="1"/>
    </xf>
    <xf numFmtId="49" fontId="0" fillId="0" borderId="26" xfId="2" applyNumberFormat="1" applyFont="1" applyBorder="1" applyAlignment="1" applyProtection="1">
      <alignment horizontal="center" vertical="center"/>
      <protection hidden="1"/>
    </xf>
    <xf numFmtId="0" fontId="5" fillId="0" borderId="73" xfId="2" applyFont="1" applyBorder="1" applyAlignment="1">
      <alignment horizontal="center" vertical="center" wrapText="1"/>
    </xf>
    <xf numFmtId="0" fontId="5" fillId="0" borderId="73" xfId="2" applyFont="1" applyBorder="1" applyAlignment="1">
      <alignment horizontal="left" vertical="center" wrapText="1"/>
    </xf>
    <xf numFmtId="49" fontId="0" fillId="0" borderId="26" xfId="0" applyNumberFormat="1" applyBorder="1" applyAlignment="1" applyProtection="1">
      <alignment horizontal="center" vertical="center"/>
      <protection locked="0" hidden="1"/>
    </xf>
    <xf numFmtId="10" fontId="5" fillId="0" borderId="74" xfId="51" applyNumberFormat="1" applyFont="1" applyBorder="1" applyAlignment="1">
      <alignment horizontal="center" vertical="center" wrapText="1"/>
    </xf>
    <xf numFmtId="49" fontId="0" fillId="0" borderId="25" xfId="0" applyNumberFormat="1" applyBorder="1" applyAlignment="1" applyProtection="1">
      <alignment horizontal="center" vertical="center"/>
      <protection locked="0" hidden="1"/>
    </xf>
    <xf numFmtId="10" fontId="0" fillId="0" borderId="76" xfId="51" applyNumberFormat="1" applyFont="1" applyBorder="1" applyAlignment="1">
      <alignment horizontal="center" vertical="center"/>
    </xf>
    <xf numFmtId="0" fontId="6" fillId="0" borderId="77" xfId="2" applyFont="1" applyBorder="1" applyAlignment="1">
      <alignment vertical="center"/>
    </xf>
    <xf numFmtId="0" fontId="6" fillId="0" borderId="78" xfId="2" applyFont="1" applyBorder="1" applyAlignment="1">
      <alignment vertical="center"/>
    </xf>
    <xf numFmtId="174" fontId="6" fillId="0" borderId="0" xfId="3" applyNumberFormat="1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166" fontId="5" fillId="0" borderId="73" xfId="3" applyFont="1" applyBorder="1" applyAlignment="1">
      <alignment horizontal="centerContinuous" vertical="center"/>
    </xf>
    <xf numFmtId="166" fontId="5" fillId="0" borderId="71" xfId="3" applyFont="1" applyBorder="1" applyAlignment="1">
      <alignment horizontal="centerContinuous" vertical="center"/>
    </xf>
    <xf numFmtId="166" fontId="14" fillId="7" borderId="39" xfId="2" applyNumberFormat="1" applyFont="1" applyFill="1" applyBorder="1" applyAlignment="1">
      <alignment horizontal="centerContinuous" vertical="center" wrapText="1"/>
    </xf>
    <xf numFmtId="166" fontId="6" fillId="0" borderId="20" xfId="3" applyFont="1" applyBorder="1" applyAlignment="1">
      <alignment horizontal="center" vertical="center" wrapText="1"/>
    </xf>
    <xf numFmtId="0" fontId="10" fillId="0" borderId="78" xfId="2" applyFont="1" applyBorder="1" applyAlignment="1" applyProtection="1">
      <alignment vertical="center"/>
      <protection locked="0"/>
    </xf>
    <xf numFmtId="0" fontId="10" fillId="0" borderId="79" xfId="2" applyFont="1" applyBorder="1" applyAlignment="1" applyProtection="1">
      <alignment vertical="center"/>
      <protection locked="0"/>
    </xf>
    <xf numFmtId="175" fontId="6" fillId="0" borderId="0" xfId="2" applyNumberFormat="1" applyFont="1" applyAlignment="1">
      <alignment horizontal="center" vertical="center" wrapText="1"/>
    </xf>
    <xf numFmtId="0" fontId="0" fillId="0" borderId="6" xfId="2" applyFont="1" applyBorder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76" fontId="6" fillId="0" borderId="78" xfId="3" applyNumberFormat="1" applyFont="1" applyBorder="1" applyAlignment="1">
      <alignment horizontal="center" vertical="center" wrapText="1"/>
    </xf>
    <xf numFmtId="10" fontId="24" fillId="0" borderId="83" xfId="19" applyNumberFormat="1" applyBorder="1" applyAlignment="1">
      <alignment horizontal="center" vertical="center"/>
    </xf>
    <xf numFmtId="10" fontId="24" fillId="0" borderId="84" xfId="19" applyNumberFormat="1" applyBorder="1" applyAlignment="1">
      <alignment horizontal="center" vertical="center"/>
    </xf>
    <xf numFmtId="10" fontId="24" fillId="0" borderId="85" xfId="19" applyNumberFormat="1" applyBorder="1" applyAlignment="1">
      <alignment horizontal="center" vertical="center"/>
    </xf>
    <xf numFmtId="10" fontId="24" fillId="0" borderId="86" xfId="19" applyNumberFormat="1" applyBorder="1" applyAlignment="1">
      <alignment horizontal="center" vertical="center"/>
    </xf>
    <xf numFmtId="10" fontId="24" fillId="0" borderId="87" xfId="19" applyNumberFormat="1" applyBorder="1" applyAlignment="1">
      <alignment horizontal="center" vertical="center"/>
    </xf>
    <xf numFmtId="10" fontId="24" fillId="0" borderId="88" xfId="19" applyNumberFormat="1" applyBorder="1" applyAlignment="1">
      <alignment horizontal="center" vertical="center"/>
    </xf>
    <xf numFmtId="0" fontId="5" fillId="0" borderId="19" xfId="2" applyFont="1" applyBorder="1" applyAlignment="1">
      <alignment vertical="center"/>
    </xf>
    <xf numFmtId="0" fontId="0" fillId="0" borderId="20" xfId="2" applyFont="1" applyBorder="1" applyAlignment="1">
      <alignment vertical="center"/>
    </xf>
    <xf numFmtId="0" fontId="10" fillId="0" borderId="18" xfId="2" applyFont="1" applyBorder="1" applyAlignment="1">
      <alignment vertical="center"/>
    </xf>
    <xf numFmtId="0" fontId="5" fillId="0" borderId="89" xfId="2" applyFont="1" applyBorder="1" applyAlignment="1">
      <alignment vertical="center" wrapText="1"/>
    </xf>
    <xf numFmtId="0" fontId="5" fillId="0" borderId="90" xfId="2" applyFont="1" applyBorder="1" applyAlignment="1">
      <alignment vertical="center" wrapText="1"/>
    </xf>
    <xf numFmtId="10" fontId="6" fillId="0" borderId="12" xfId="19" applyNumberFormat="1" applyFont="1" applyBorder="1" applyAlignment="1">
      <alignment horizontal="center" vertical="center"/>
    </xf>
    <xf numFmtId="0" fontId="24" fillId="0" borderId="0" xfId="2" applyAlignment="1">
      <alignment vertical="center"/>
    </xf>
    <xf numFmtId="10" fontId="24" fillId="0" borderId="0" xfId="2" applyNumberFormat="1" applyAlignment="1">
      <alignment vertical="center"/>
    </xf>
    <xf numFmtId="0" fontId="10" fillId="0" borderId="0" xfId="2" applyFont="1" applyAlignment="1">
      <alignment horizontal="center" vertical="center"/>
    </xf>
    <xf numFmtId="10" fontId="5" fillId="3" borderId="33" xfId="51" applyNumberFormat="1" applyFont="1" applyFill="1" applyBorder="1" applyAlignment="1">
      <alignment vertical="center"/>
    </xf>
    <xf numFmtId="10" fontId="5" fillId="3" borderId="91" xfId="51" applyNumberFormat="1" applyFont="1" applyFill="1" applyBorder="1" applyAlignment="1">
      <alignment vertical="center"/>
    </xf>
    <xf numFmtId="10" fontId="13" fillId="3" borderId="92" xfId="51" applyNumberFormat="1" applyFont="1" applyFill="1" applyBorder="1" applyAlignment="1">
      <alignment horizontal="center" vertical="center"/>
    </xf>
    <xf numFmtId="169" fontId="5" fillId="4" borderId="52" xfId="63" applyFont="1" applyFill="1" applyBorder="1" applyAlignment="1">
      <alignment vertical="center"/>
    </xf>
    <xf numFmtId="169" fontId="0" fillId="0" borderId="52" xfId="63" applyFont="1" applyBorder="1" applyAlignment="1">
      <alignment vertical="center"/>
    </xf>
    <xf numFmtId="169" fontId="5" fillId="4" borderId="93" xfId="63" applyFont="1" applyFill="1" applyBorder="1" applyAlignment="1">
      <alignment vertical="center"/>
    </xf>
    <xf numFmtId="10" fontId="5" fillId="3" borderId="5" xfId="51" applyNumberFormat="1" applyFont="1" applyFill="1" applyBorder="1" applyAlignment="1">
      <alignment vertical="center"/>
    </xf>
    <xf numFmtId="10" fontId="0" fillId="3" borderId="6" xfId="51" applyNumberFormat="1" applyFont="1" applyFill="1" applyBorder="1" applyAlignment="1">
      <alignment vertical="center"/>
    </xf>
    <xf numFmtId="10" fontId="5" fillId="3" borderId="6" xfId="51" applyNumberFormat="1" applyFont="1" applyFill="1" applyBorder="1" applyAlignment="1">
      <alignment vertical="center"/>
    </xf>
    <xf numFmtId="10" fontId="13" fillId="0" borderId="94" xfId="51" applyNumberFormat="1" applyFont="1" applyBorder="1" applyAlignment="1">
      <alignment horizontal="center" vertical="center"/>
    </xf>
    <xf numFmtId="0" fontId="35" fillId="6" borderId="80" xfId="2" applyFont="1" applyFill="1" applyBorder="1" applyAlignment="1">
      <alignment vertical="center"/>
    </xf>
    <xf numFmtId="0" fontId="35" fillId="6" borderId="95" xfId="2" applyFont="1" applyFill="1" applyBorder="1" applyAlignment="1">
      <alignment vertical="center"/>
    </xf>
    <xf numFmtId="0" fontId="35" fillId="6" borderId="39" xfId="2" applyFont="1" applyFill="1" applyBorder="1" applyAlignment="1">
      <alignment horizontal="left" vertical="center"/>
    </xf>
    <xf numFmtId="0" fontId="35" fillId="6" borderId="39" xfId="2" applyFont="1" applyFill="1" applyBorder="1" applyAlignment="1">
      <alignment horizontal="center" vertical="center"/>
    </xf>
    <xf numFmtId="166" fontId="0" fillId="0" borderId="11" xfId="3" applyFont="1" applyBorder="1" applyAlignment="1" applyProtection="1">
      <alignment horizontal="right" vertical="center"/>
      <protection hidden="1"/>
    </xf>
    <xf numFmtId="4" fontId="35" fillId="8" borderId="96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Continuous" vertical="center" wrapText="1"/>
    </xf>
    <xf numFmtId="0" fontId="22" fillId="0" borderId="0" xfId="2" applyFont="1" applyAlignment="1">
      <alignment horizontal="centerContinuous" vertical="center" wrapText="1"/>
    </xf>
    <xf numFmtId="0" fontId="6" fillId="0" borderId="0" xfId="2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 wrapText="1"/>
    </xf>
    <xf numFmtId="49" fontId="0" fillId="14" borderId="21" xfId="0" applyNumberFormat="1" applyFill="1" applyBorder="1" applyAlignment="1" applyProtection="1">
      <alignment horizontal="center" vertical="center"/>
      <protection hidden="1"/>
    </xf>
    <xf numFmtId="0" fontId="24" fillId="14" borderId="6" xfId="2" applyFill="1" applyBorder="1" applyAlignment="1" applyProtection="1">
      <alignment horizontal="center" vertical="center"/>
      <protection hidden="1"/>
    </xf>
    <xf numFmtId="0" fontId="0" fillId="14" borderId="8" xfId="0" applyFill="1" applyBorder="1" applyAlignment="1">
      <alignment horizontal="center" vertical="center"/>
    </xf>
    <xf numFmtId="0" fontId="0" fillId="14" borderId="8" xfId="0" applyFill="1" applyBorder="1" applyAlignment="1">
      <alignment horizontal="left" vertical="center" wrapText="1"/>
    </xf>
    <xf numFmtId="4" fontId="0" fillId="14" borderId="8" xfId="0" applyNumberFormat="1" applyFill="1" applyBorder="1" applyAlignment="1" applyProtection="1">
      <alignment horizontal="center" vertical="center"/>
      <protection locked="0" hidden="1"/>
    </xf>
    <xf numFmtId="0" fontId="0" fillId="14" borderId="8" xfId="0" applyFill="1" applyBorder="1" applyAlignment="1">
      <alignment horizontal="left" vertical="center"/>
    </xf>
    <xf numFmtId="0" fontId="0" fillId="14" borderId="11" xfId="0" applyFill="1" applyBorder="1" applyAlignment="1">
      <alignment horizontal="center" vertical="center"/>
    </xf>
    <xf numFmtId="0" fontId="0" fillId="14" borderId="11" xfId="0" applyFill="1" applyBorder="1" applyAlignment="1">
      <alignment horizontal="left" vertical="center" wrapText="1"/>
    </xf>
    <xf numFmtId="4" fontId="0" fillId="14" borderId="11" xfId="0" applyNumberFormat="1" applyFill="1" applyBorder="1" applyAlignment="1" applyProtection="1">
      <alignment horizontal="center" vertical="center"/>
      <protection locked="0" hidden="1"/>
    </xf>
    <xf numFmtId="0" fontId="18" fillId="0" borderId="0" xfId="2" applyFont="1" applyAlignment="1">
      <alignment vertical="center" wrapText="1"/>
    </xf>
    <xf numFmtId="4" fontId="18" fillId="0" borderId="0" xfId="2" applyNumberFormat="1" applyFont="1" applyAlignment="1">
      <alignment vertical="center" wrapText="1"/>
    </xf>
    <xf numFmtId="0" fontId="0" fillId="0" borderId="98" xfId="2" applyFont="1" applyBorder="1" applyAlignment="1">
      <alignment horizontal="center" vertical="center" wrapText="1"/>
    </xf>
    <xf numFmtId="0" fontId="0" fillId="0" borderId="99" xfId="0" applyBorder="1" applyAlignment="1">
      <alignment horizontal="center" vertical="center"/>
    </xf>
    <xf numFmtId="0" fontId="0" fillId="0" borderId="99" xfId="0" applyBorder="1" applyAlignment="1">
      <alignment horizontal="left" vertical="center" wrapText="1"/>
    </xf>
    <xf numFmtId="4" fontId="0" fillId="0" borderId="99" xfId="0" applyNumberFormat="1" applyBorder="1" applyAlignment="1" applyProtection="1">
      <alignment horizontal="center" vertical="center"/>
      <protection locked="0" hidden="1"/>
    </xf>
    <xf numFmtId="4" fontId="0" fillId="0" borderId="99" xfId="2" applyNumberFormat="1" applyFont="1" applyBorder="1" applyAlignment="1">
      <alignment horizontal="center" vertical="center" wrapText="1"/>
    </xf>
    <xf numFmtId="4" fontId="0" fillId="0" borderId="99" xfId="49" applyNumberFormat="1" applyFont="1" applyBorder="1" applyAlignment="1">
      <alignment horizontal="center" vertical="center"/>
    </xf>
    <xf numFmtId="166" fontId="0" fillId="0" borderId="99" xfId="3" applyFont="1" applyBorder="1" applyAlignment="1" applyProtection="1">
      <alignment horizontal="right" vertical="center"/>
      <protection hidden="1"/>
    </xf>
    <xf numFmtId="10" fontId="0" fillId="0" borderId="100" xfId="51" applyNumberFormat="1" applyFont="1" applyBorder="1" applyAlignment="1">
      <alignment horizontal="center" vertical="center"/>
    </xf>
    <xf numFmtId="0" fontId="0" fillId="0" borderId="27" xfId="2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4" fontId="0" fillId="0" borderId="28" xfId="2" applyNumberFormat="1" applyFont="1" applyBorder="1" applyAlignment="1">
      <alignment horizontal="center" vertical="center" wrapText="1"/>
    </xf>
    <xf numFmtId="166" fontId="0" fillId="0" borderId="28" xfId="3" applyFont="1" applyBorder="1" applyAlignment="1" applyProtection="1">
      <alignment horizontal="right" vertical="center"/>
      <protection hidden="1"/>
    </xf>
    <xf numFmtId="0" fontId="0" fillId="0" borderId="46" xfId="0" applyBorder="1" applyAlignment="1">
      <alignment horizontal="center" vertical="center"/>
    </xf>
    <xf numFmtId="0" fontId="0" fillId="0" borderId="46" xfId="0" applyBorder="1" applyAlignment="1">
      <alignment horizontal="left" vertical="center" wrapText="1"/>
    </xf>
    <xf numFmtId="4" fontId="0" fillId="0" borderId="46" xfId="0" applyNumberFormat="1" applyBorder="1" applyAlignment="1" applyProtection="1">
      <alignment horizontal="center" vertical="center"/>
      <protection locked="0" hidden="1"/>
    </xf>
    <xf numFmtId="4" fontId="0" fillId="0" borderId="46" xfId="2" applyNumberFormat="1" applyFont="1" applyBorder="1" applyAlignment="1">
      <alignment horizontal="center" vertical="center" wrapText="1"/>
    </xf>
    <xf numFmtId="4" fontId="0" fillId="0" borderId="46" xfId="49" applyNumberFormat="1" applyFont="1" applyBorder="1" applyAlignment="1">
      <alignment horizontal="center" vertical="center"/>
    </xf>
    <xf numFmtId="166" fontId="0" fillId="0" borderId="46" xfId="3" applyFont="1" applyBorder="1" applyAlignment="1" applyProtection="1">
      <alignment horizontal="right" vertical="center"/>
      <protection hidden="1"/>
    </xf>
    <xf numFmtId="10" fontId="24" fillId="14" borderId="24" xfId="51" applyNumberFormat="1" applyFill="1" applyBorder="1" applyAlignment="1">
      <alignment horizontal="center" vertical="center"/>
    </xf>
    <xf numFmtId="169" fontId="24" fillId="0" borderId="0" xfId="63"/>
    <xf numFmtId="0" fontId="0" fillId="0" borderId="101" xfId="2" applyFon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1" xfId="0" applyBorder="1" applyAlignment="1">
      <alignment horizontal="left" vertical="center" wrapText="1"/>
    </xf>
    <xf numFmtId="4" fontId="0" fillId="0" borderId="101" xfId="0" applyNumberFormat="1" applyBorder="1" applyAlignment="1" applyProtection="1">
      <alignment horizontal="center" vertical="center"/>
      <protection locked="0" hidden="1"/>
    </xf>
    <xf numFmtId="4" fontId="0" fillId="0" borderId="101" xfId="49" applyNumberFormat="1" applyFont="1" applyBorder="1" applyAlignment="1">
      <alignment horizontal="center" vertical="center"/>
    </xf>
    <xf numFmtId="166" fontId="0" fillId="0" borderId="101" xfId="3" applyFont="1" applyBorder="1" applyAlignment="1" applyProtection="1">
      <alignment horizontal="right" vertical="center"/>
      <protection hidden="1"/>
    </xf>
    <xf numFmtId="10" fontId="0" fillId="0" borderId="102" xfId="5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166" fontId="0" fillId="0" borderId="6" xfId="3" applyFont="1" applyBorder="1" applyAlignment="1" applyProtection="1">
      <alignment horizontal="right" vertical="center"/>
      <protection hidden="1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left" vertical="center" wrapText="1"/>
    </xf>
    <xf numFmtId="4" fontId="0" fillId="0" borderId="45" xfId="0" applyNumberFormat="1" applyBorder="1" applyAlignment="1" applyProtection="1">
      <alignment horizontal="center" vertical="center"/>
      <protection locked="0" hidden="1"/>
    </xf>
    <xf numFmtId="4" fontId="0" fillId="0" borderId="45" xfId="49" applyNumberFormat="1" applyFont="1" applyBorder="1" applyAlignment="1">
      <alignment horizontal="center" vertical="center"/>
    </xf>
    <xf numFmtId="166" fontId="0" fillId="0" borderId="45" xfId="3" applyFont="1" applyBorder="1" applyAlignment="1" applyProtection="1">
      <alignment horizontal="right" vertical="center"/>
      <protection hidden="1"/>
    </xf>
    <xf numFmtId="0" fontId="0" fillId="14" borderId="99" xfId="0" applyFill="1" applyBorder="1" applyAlignment="1">
      <alignment horizontal="center" vertical="center"/>
    </xf>
    <xf numFmtId="0" fontId="0" fillId="14" borderId="99" xfId="0" applyFill="1" applyBorder="1" applyAlignment="1">
      <alignment horizontal="left" vertical="center" wrapText="1"/>
    </xf>
    <xf numFmtId="4" fontId="0" fillId="14" borderId="99" xfId="0" applyNumberFormat="1" applyFill="1" applyBorder="1" applyAlignment="1" applyProtection="1">
      <alignment horizontal="center" vertical="center"/>
      <protection locked="0" hidden="1"/>
    </xf>
    <xf numFmtId="4" fontId="24" fillId="14" borderId="99" xfId="49" applyNumberFormat="1" applyFill="1" applyBorder="1" applyAlignment="1">
      <alignment horizontal="center" vertical="center"/>
    </xf>
    <xf numFmtId="166" fontId="24" fillId="14" borderId="99" xfId="3" applyFill="1" applyBorder="1" applyAlignment="1" applyProtection="1">
      <alignment horizontal="right" vertical="center"/>
      <protection hidden="1"/>
    </xf>
    <xf numFmtId="10" fontId="24" fillId="14" borderId="100" xfId="51" applyNumberFormat="1" applyFill="1" applyBorder="1" applyAlignment="1">
      <alignment horizontal="center" vertical="center"/>
    </xf>
    <xf numFmtId="49" fontId="0" fillId="14" borderId="27" xfId="0" applyNumberFormat="1" applyFill="1" applyBorder="1" applyAlignment="1" applyProtection="1">
      <alignment horizontal="center" vertical="center"/>
      <protection locked="0" hidden="1"/>
    </xf>
    <xf numFmtId="0" fontId="24" fillId="14" borderId="9" xfId="2" applyFill="1" applyBorder="1" applyAlignment="1">
      <alignment horizontal="center" vertical="center"/>
    </xf>
    <xf numFmtId="4" fontId="0" fillId="0" borderId="11" xfId="49" applyNumberFormat="1" applyFont="1" applyBorder="1" applyAlignment="1">
      <alignment horizontal="center" vertical="center"/>
    </xf>
    <xf numFmtId="49" fontId="0" fillId="0" borderId="98" xfId="0" applyNumberFormat="1" applyBorder="1" applyAlignment="1" applyProtection="1">
      <alignment horizontal="center" vertical="center"/>
      <protection locked="0" hidden="1"/>
    </xf>
    <xf numFmtId="0" fontId="0" fillId="0" borderId="99" xfId="2" applyFont="1" applyBorder="1" applyAlignment="1">
      <alignment horizontal="center" vertical="center"/>
    </xf>
    <xf numFmtId="49" fontId="0" fillId="0" borderId="103" xfId="0" applyNumberFormat="1" applyBorder="1" applyAlignment="1" applyProtection="1">
      <alignment horizontal="center" vertical="center"/>
      <protection locked="0" hidden="1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4" fontId="0" fillId="0" borderId="58" xfId="0" applyNumberFormat="1" applyBorder="1" applyAlignment="1" applyProtection="1">
      <alignment horizontal="center" vertical="center"/>
      <protection locked="0" hidden="1"/>
    </xf>
    <xf numFmtId="4" fontId="0" fillId="0" borderId="58" xfId="2" applyNumberFormat="1" applyFont="1" applyBorder="1" applyAlignment="1">
      <alignment horizontal="center" vertical="center" wrapText="1"/>
    </xf>
    <xf numFmtId="4" fontId="0" fillId="0" borderId="58" xfId="49" applyNumberFormat="1" applyFont="1" applyBorder="1" applyAlignment="1">
      <alignment horizontal="center" vertical="center"/>
    </xf>
    <xf numFmtId="166" fontId="0" fillId="0" borderId="58" xfId="3" applyFont="1" applyBorder="1" applyAlignment="1" applyProtection="1">
      <alignment horizontal="right" vertical="center"/>
      <protection hidden="1"/>
    </xf>
    <xf numFmtId="169" fontId="24" fillId="15" borderId="0" xfId="63" applyFill="1"/>
    <xf numFmtId="0" fontId="0" fillId="14" borderId="28" xfId="0" applyFill="1" applyBorder="1" applyAlignment="1">
      <alignment horizontal="center" vertical="center"/>
    </xf>
    <xf numFmtId="0" fontId="0" fillId="14" borderId="28" xfId="0" applyFill="1" applyBorder="1" applyAlignment="1">
      <alignment horizontal="left" vertical="center" wrapText="1"/>
    </xf>
    <xf numFmtId="4" fontId="0" fillId="14" borderId="28" xfId="0" applyNumberFormat="1" applyFill="1" applyBorder="1" applyAlignment="1" applyProtection="1">
      <alignment horizontal="center" vertical="center"/>
      <protection locked="0" hidden="1"/>
    </xf>
    <xf numFmtId="4" fontId="24" fillId="14" borderId="28" xfId="49" applyNumberFormat="1" applyFill="1" applyBorder="1" applyAlignment="1">
      <alignment horizontal="center" vertical="center"/>
    </xf>
    <xf numFmtId="166" fontId="24" fillId="14" borderId="28" xfId="3" applyFill="1" applyBorder="1" applyAlignment="1" applyProtection="1">
      <alignment horizontal="right" vertical="center"/>
      <protection hidden="1"/>
    </xf>
    <xf numFmtId="10" fontId="24" fillId="14" borderId="29" xfId="51" applyNumberFormat="1" applyFill="1" applyBorder="1" applyAlignment="1">
      <alignment horizontal="center" vertical="center"/>
    </xf>
    <xf numFmtId="0" fontId="24" fillId="14" borderId="6" xfId="2" applyFill="1" applyBorder="1" applyAlignment="1">
      <alignment horizontal="center" vertical="center"/>
    </xf>
    <xf numFmtId="0" fontId="24" fillId="14" borderId="6" xfId="2" applyFill="1" applyBorder="1" applyAlignment="1">
      <alignment horizontal="center" vertical="center" wrapText="1"/>
    </xf>
    <xf numFmtId="0" fontId="0" fillId="0" borderId="45" xfId="2" applyFont="1" applyBorder="1" applyAlignment="1">
      <alignment horizontal="center" vertical="center" wrapText="1"/>
    </xf>
    <xf numFmtId="0" fontId="24" fillId="14" borderId="21" xfId="2" applyFill="1" applyBorder="1" applyAlignment="1">
      <alignment horizontal="center" vertical="center" wrapText="1"/>
    </xf>
    <xf numFmtId="4" fontId="24" fillId="14" borderId="8" xfId="2" applyNumberFormat="1" applyFill="1" applyBorder="1" applyAlignment="1">
      <alignment horizontal="center" vertical="center" wrapText="1"/>
    </xf>
    <xf numFmtId="4" fontId="24" fillId="14" borderId="8" xfId="49" applyNumberFormat="1" applyFill="1" applyBorder="1" applyAlignment="1">
      <alignment horizontal="center" vertical="center"/>
    </xf>
    <xf numFmtId="166" fontId="24" fillId="14" borderId="8" xfId="3" applyFill="1" applyBorder="1" applyAlignment="1" applyProtection="1">
      <alignment horizontal="right" vertical="center"/>
      <protection hidden="1"/>
    </xf>
    <xf numFmtId="49" fontId="24" fillId="14" borderId="6" xfId="2" applyNumberFormat="1" applyFill="1" applyBorder="1" applyAlignment="1" applyProtection="1">
      <alignment horizontal="center" vertical="center"/>
      <protection hidden="1"/>
    </xf>
    <xf numFmtId="10" fontId="24" fillId="14" borderId="23" xfId="51" applyNumberFormat="1" applyFill="1" applyBorder="1" applyAlignment="1">
      <alignment horizontal="center" vertical="center"/>
    </xf>
    <xf numFmtId="4" fontId="24" fillId="14" borderId="28" xfId="2" applyNumberFormat="1" applyFill="1" applyBorder="1" applyAlignment="1">
      <alignment horizontal="center" vertical="center" wrapText="1"/>
    </xf>
    <xf numFmtId="10" fontId="24" fillId="14" borderId="62" xfId="51" applyNumberFormat="1" applyFill="1" applyBorder="1" applyAlignment="1">
      <alignment horizontal="center" vertical="center"/>
    </xf>
    <xf numFmtId="170" fontId="14" fillId="16" borderId="39" xfId="2" applyNumberFormat="1" applyFont="1" applyFill="1" applyBorder="1" applyAlignment="1">
      <alignment horizontal="center" vertical="center" wrapText="1"/>
    </xf>
    <xf numFmtId="49" fontId="0" fillId="0" borderId="27" xfId="0" applyNumberFormat="1" applyBorder="1" applyAlignment="1" applyProtection="1">
      <alignment horizontal="center" vertical="center"/>
      <protection hidden="1"/>
    </xf>
    <xf numFmtId="49" fontId="0" fillId="0" borderId="27" xfId="2" applyNumberFormat="1" applyFont="1" applyBorder="1" applyAlignment="1" applyProtection="1">
      <alignment horizontal="center" vertical="center"/>
      <protection hidden="1"/>
    </xf>
    <xf numFmtId="49" fontId="0" fillId="0" borderId="104" xfId="0" applyNumberFormat="1" applyBorder="1" applyAlignment="1" applyProtection="1">
      <alignment horizontal="center" vertical="center"/>
      <protection locked="0" hidden="1"/>
    </xf>
    <xf numFmtId="49" fontId="0" fillId="0" borderId="60" xfId="0" applyNumberFormat="1" applyBorder="1" applyAlignment="1" applyProtection="1">
      <alignment horizontal="center" vertical="center"/>
      <protection hidden="1"/>
    </xf>
    <xf numFmtId="49" fontId="0" fillId="14" borderId="64" xfId="0" applyNumberFormat="1" applyFill="1" applyBorder="1" applyAlignment="1" applyProtection="1">
      <alignment horizontal="center" vertical="center"/>
      <protection hidden="1"/>
    </xf>
    <xf numFmtId="49" fontId="0" fillId="0" borderId="64" xfId="0" applyNumberFormat="1" applyBorder="1" applyAlignment="1" applyProtection="1">
      <alignment horizontal="center" vertical="center"/>
      <protection hidden="1"/>
    </xf>
    <xf numFmtId="49" fontId="0" fillId="0" borderId="60" xfId="0" applyNumberFormat="1" applyBorder="1" applyAlignment="1" applyProtection="1">
      <alignment horizontal="center" vertical="center"/>
      <protection locked="0" hidden="1"/>
    </xf>
    <xf numFmtId="49" fontId="0" fillId="0" borderId="25" xfId="0" applyNumberFormat="1" applyBorder="1" applyAlignment="1">
      <alignment horizontal="center" vertical="center"/>
    </xf>
    <xf numFmtId="49" fontId="0" fillId="14" borderId="21" xfId="0" applyNumberFormat="1" applyFill="1" applyBorder="1" applyAlignment="1">
      <alignment horizontal="center" vertical="center"/>
    </xf>
    <xf numFmtId="49" fontId="0" fillId="14" borderId="98" xfId="0" applyNumberFormat="1" applyFill="1" applyBorder="1" applyAlignment="1" applyProtection="1">
      <alignment horizontal="center" vertical="center"/>
      <protection hidden="1"/>
    </xf>
    <xf numFmtId="49" fontId="0" fillId="0" borderId="105" xfId="0" applyNumberFormat="1" applyBorder="1" applyAlignment="1" applyProtection="1">
      <alignment horizontal="center" vertical="center"/>
      <protection hidden="1"/>
    </xf>
    <xf numFmtId="49" fontId="0" fillId="0" borderId="75" xfId="0" applyNumberFormat="1" applyBorder="1" applyAlignment="1" applyProtection="1">
      <alignment horizontal="center" vertical="center"/>
      <protection locked="0" hidden="1"/>
    </xf>
    <xf numFmtId="49" fontId="0" fillId="14" borderId="27" xfId="0" applyNumberFormat="1" applyFill="1" applyBorder="1" applyAlignment="1" applyProtection="1">
      <alignment horizontal="center" vertical="center"/>
      <protection hidden="1"/>
    </xf>
    <xf numFmtId="0" fontId="24" fillId="14" borderId="25" xfId="2" applyFill="1" applyBorder="1" applyAlignment="1">
      <alignment horizontal="center" vertical="center" wrapText="1"/>
    </xf>
    <xf numFmtId="49" fontId="0" fillId="14" borderId="41" xfId="0" applyNumberFormat="1" applyFill="1" applyBorder="1" applyAlignment="1" applyProtection="1">
      <alignment horizontal="center" vertical="center"/>
      <protection hidden="1"/>
    </xf>
    <xf numFmtId="49" fontId="0" fillId="0" borderId="64" xfId="2" applyNumberFormat="1" applyFont="1" applyBorder="1" applyAlignment="1" applyProtection="1">
      <alignment horizontal="center" vertical="center"/>
      <protection hidden="1"/>
    </xf>
    <xf numFmtId="49" fontId="0" fillId="0" borderId="41" xfId="0" applyNumberFormat="1" applyBorder="1" applyAlignment="1" applyProtection="1">
      <alignment horizontal="center" vertical="center"/>
      <protection hidden="1"/>
    </xf>
    <xf numFmtId="0" fontId="0" fillId="0" borderId="28" xfId="0" applyBorder="1" applyAlignment="1">
      <alignment horizontal="center"/>
    </xf>
    <xf numFmtId="0" fontId="24" fillId="14" borderId="28" xfId="2" applyFill="1" applyBorder="1" applyAlignment="1">
      <alignment horizontal="center" vertical="center"/>
    </xf>
    <xf numFmtId="49" fontId="0" fillId="0" borderId="101" xfId="2" applyNumberFormat="1" applyFont="1" applyBorder="1" applyAlignment="1" applyProtection="1">
      <alignment horizontal="center" vertical="center"/>
      <protection hidden="1"/>
    </xf>
    <xf numFmtId="0" fontId="24" fillId="14" borderId="6" xfId="32" applyFont="1" applyFill="1" applyBorder="1" applyAlignment="1">
      <alignment horizontal="center" vertical="center"/>
    </xf>
    <xf numFmtId="0" fontId="0" fillId="0" borderId="11" xfId="2" applyFont="1" applyBorder="1" applyAlignment="1" applyProtection="1">
      <alignment horizontal="center" vertical="center"/>
      <protection hidden="1"/>
    </xf>
    <xf numFmtId="0" fontId="0" fillId="0" borderId="28" xfId="2" applyFont="1" applyBorder="1" applyAlignment="1" applyProtection="1">
      <alignment horizontal="center" vertical="center"/>
      <protection hidden="1"/>
    </xf>
    <xf numFmtId="0" fontId="24" fillId="14" borderId="61" xfId="2" applyFill="1" applyBorder="1" applyAlignment="1" applyProtection="1">
      <alignment horizontal="center" vertical="center"/>
      <protection hidden="1"/>
    </xf>
    <xf numFmtId="0" fontId="0" fillId="0" borderId="61" xfId="2" applyFont="1" applyBorder="1" applyAlignment="1">
      <alignment horizontal="center" vertical="center" wrapText="1"/>
    </xf>
    <xf numFmtId="0" fontId="24" fillId="14" borderId="28" xfId="2" applyFill="1" applyBorder="1" applyAlignment="1" applyProtection="1">
      <alignment horizontal="center" vertical="center"/>
      <protection hidden="1"/>
    </xf>
    <xf numFmtId="49" fontId="0" fillId="0" borderId="46" xfId="2" applyNumberFormat="1" applyFont="1" applyBorder="1" applyAlignment="1" applyProtection="1">
      <alignment horizontal="center" vertical="center"/>
      <protection hidden="1"/>
    </xf>
    <xf numFmtId="0" fontId="0" fillId="0" borderId="28" xfId="32" applyFont="1" applyBorder="1" applyAlignment="1">
      <alignment horizontal="center"/>
    </xf>
    <xf numFmtId="0" fontId="0" fillId="0" borderId="61" xfId="2" applyFont="1" applyBorder="1" applyAlignment="1" applyProtection="1">
      <alignment horizontal="center" vertical="center"/>
      <protection hidden="1"/>
    </xf>
    <xf numFmtId="0" fontId="24" fillId="14" borderId="99" xfId="32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 vertical="center"/>
      <protection hidden="1"/>
    </xf>
    <xf numFmtId="0" fontId="0" fillId="0" borderId="106" xfId="2" applyFont="1" applyBorder="1" applyAlignment="1">
      <alignment horizontal="center" vertical="center"/>
    </xf>
    <xf numFmtId="0" fontId="24" fillId="14" borderId="28" xfId="32" applyFont="1" applyFill="1" applyBorder="1" applyAlignment="1">
      <alignment horizontal="center" vertical="center"/>
    </xf>
    <xf numFmtId="0" fontId="24" fillId="0" borderId="28" xfId="2" applyBorder="1" applyAlignment="1">
      <alignment horizontal="center" vertical="center" wrapText="1"/>
    </xf>
    <xf numFmtId="49" fontId="24" fillId="14" borderId="11" xfId="2" applyNumberFormat="1" applyFill="1" applyBorder="1" applyAlignment="1" applyProtection="1">
      <alignment horizontal="center" vertical="center"/>
      <protection hidden="1"/>
    </xf>
    <xf numFmtId="0" fontId="24" fillId="9" borderId="28" xfId="2" applyFill="1" applyBorder="1" applyAlignment="1">
      <alignment horizontal="center" vertical="center"/>
    </xf>
    <xf numFmtId="2" fontId="17" fillId="0" borderId="28" xfId="0" applyNumberFormat="1" applyFont="1" applyBorder="1" applyAlignment="1">
      <alignment horizontal="center" vertical="center"/>
    </xf>
    <xf numFmtId="2" fontId="17" fillId="14" borderId="28" xfId="0" applyNumberFormat="1" applyFont="1" applyFill="1" applyBorder="1" applyAlignment="1">
      <alignment horizontal="center" vertical="center"/>
    </xf>
    <xf numFmtId="4" fontId="24" fillId="0" borderId="28" xfId="49" applyNumberFormat="1" applyBorder="1" applyAlignment="1">
      <alignment horizontal="center" vertical="center"/>
    </xf>
    <xf numFmtId="4" fontId="0" fillId="0" borderId="61" xfId="2" applyNumberFormat="1" applyFont="1" applyBorder="1" applyAlignment="1">
      <alignment horizontal="center" vertical="center" wrapText="1"/>
    </xf>
    <xf numFmtId="4" fontId="24" fillId="17" borderId="28" xfId="2" applyNumberFormat="1" applyFill="1" applyBorder="1" applyAlignment="1">
      <alignment horizontal="center" vertical="center" wrapText="1"/>
    </xf>
    <xf numFmtId="4" fontId="0" fillId="0" borderId="106" xfId="2" applyNumberFormat="1" applyFont="1" applyBorder="1" applyAlignment="1">
      <alignment horizontal="center" vertical="center" wrapText="1"/>
    </xf>
    <xf numFmtId="4" fontId="0" fillId="0" borderId="54" xfId="2" applyNumberFormat="1" applyFont="1" applyBorder="1" applyAlignment="1">
      <alignment horizontal="center" vertical="center" wrapText="1"/>
    </xf>
    <xf numFmtId="10" fontId="24" fillId="0" borderId="47" xfId="51" applyNumberFormat="1" applyBorder="1" applyAlignment="1">
      <alignment horizontal="center" vertical="center"/>
    </xf>
    <xf numFmtId="10" fontId="0" fillId="0" borderId="107" xfId="51" applyNumberFormat="1" applyFont="1" applyBorder="1" applyAlignment="1">
      <alignment horizontal="center" vertical="center"/>
    </xf>
    <xf numFmtId="10" fontId="24" fillId="0" borderId="29" xfId="51" applyNumberFormat="1" applyBorder="1" applyAlignment="1">
      <alignment horizontal="center" vertical="center"/>
    </xf>
    <xf numFmtId="10" fontId="24" fillId="14" borderId="72" xfId="51" applyNumberFormat="1" applyFill="1" applyBorder="1" applyAlignment="1">
      <alignment horizontal="center" vertical="center"/>
    </xf>
    <xf numFmtId="0" fontId="24" fillId="13" borderId="21" xfId="2" applyFill="1" applyBorder="1" applyAlignment="1">
      <alignment horizontal="center" vertical="center" wrapText="1"/>
    </xf>
    <xf numFmtId="0" fontId="24" fillId="13" borderId="0" xfId="2" applyFill="1" applyAlignment="1">
      <alignment horizontal="center" vertical="center" wrapText="1"/>
    </xf>
    <xf numFmtId="0" fontId="0" fillId="13" borderId="8" xfId="0" applyFill="1" applyBorder="1" applyAlignment="1">
      <alignment horizontal="center" vertical="center"/>
    </xf>
    <xf numFmtId="0" fontId="0" fillId="13" borderId="8" xfId="0" applyFill="1" applyBorder="1" applyAlignment="1">
      <alignment horizontal="left" vertical="center" wrapText="1"/>
    </xf>
    <xf numFmtId="4" fontId="0" fillId="13" borderId="8" xfId="0" applyNumberFormat="1" applyFill="1" applyBorder="1" applyAlignment="1" applyProtection="1">
      <alignment horizontal="center" vertical="center"/>
      <protection locked="0" hidden="1"/>
    </xf>
    <xf numFmtId="4" fontId="24" fillId="13" borderId="8" xfId="2" applyNumberFormat="1" applyFill="1" applyBorder="1" applyAlignment="1">
      <alignment horizontal="center" vertical="center" wrapText="1"/>
    </xf>
    <xf numFmtId="4" fontId="24" fillId="13" borderId="8" xfId="49" applyNumberFormat="1" applyFill="1" applyBorder="1" applyAlignment="1">
      <alignment horizontal="center" vertical="center"/>
    </xf>
    <xf numFmtId="166" fontId="24" fillId="13" borderId="8" xfId="3" applyFill="1" applyBorder="1" applyAlignment="1" applyProtection="1">
      <alignment horizontal="right" vertical="center"/>
      <protection hidden="1"/>
    </xf>
    <xf numFmtId="10" fontId="24" fillId="13" borderId="22" xfId="51" applyNumberFormat="1" applyFill="1" applyBorder="1" applyAlignment="1">
      <alignment horizontal="center" vertical="center"/>
    </xf>
    <xf numFmtId="49" fontId="24" fillId="13" borderId="21" xfId="2" applyNumberFormat="1" applyFill="1" applyBorder="1" applyAlignment="1" applyProtection="1">
      <alignment horizontal="center" vertical="center"/>
      <protection locked="0" hidden="1"/>
    </xf>
    <xf numFmtId="49" fontId="24" fillId="13" borderId="81" xfId="2" applyNumberFormat="1" applyFill="1" applyBorder="1" applyAlignment="1" applyProtection="1">
      <alignment horizontal="center" vertical="center"/>
      <protection hidden="1"/>
    </xf>
    <xf numFmtId="49" fontId="0" fillId="13" borderId="21" xfId="0" applyNumberFormat="1" applyFill="1" applyBorder="1" applyAlignment="1" applyProtection="1">
      <alignment horizontal="center" vertical="center"/>
      <protection hidden="1"/>
    </xf>
    <xf numFmtId="0" fontId="24" fillId="13" borderId="81" xfId="2" applyFill="1" applyBorder="1" applyAlignment="1">
      <alignment horizontal="center" vertical="center" wrapText="1"/>
    </xf>
    <xf numFmtId="4" fontId="24" fillId="13" borderId="6" xfId="2" applyNumberFormat="1" applyFill="1" applyBorder="1" applyAlignment="1">
      <alignment horizontal="center" vertical="center" wrapText="1"/>
    </xf>
    <xf numFmtId="10" fontId="24" fillId="13" borderId="23" xfId="51" applyNumberFormat="1" applyFill="1" applyBorder="1" applyAlignment="1">
      <alignment horizontal="center" vertical="center"/>
    </xf>
    <xf numFmtId="0" fontId="24" fillId="13" borderId="6" xfId="32" applyFont="1" applyFill="1" applyBorder="1" applyAlignment="1">
      <alignment horizontal="center" vertical="center"/>
    </xf>
    <xf numFmtId="49" fontId="0" fillId="13" borderId="21" xfId="0" applyNumberFormat="1" applyFill="1" applyBorder="1" applyAlignment="1" applyProtection="1">
      <alignment horizontal="center" vertical="center"/>
      <protection locked="0" hidden="1"/>
    </xf>
    <xf numFmtId="49" fontId="24" fillId="13" borderId="6" xfId="2" applyNumberFormat="1" applyFill="1" applyBorder="1" applyAlignment="1" applyProtection="1">
      <alignment horizontal="center" vertical="center"/>
      <protection hidden="1"/>
    </xf>
    <xf numFmtId="49" fontId="0" fillId="13" borderId="21" xfId="0" applyNumberFormat="1" applyFill="1" applyBorder="1" applyAlignment="1">
      <alignment horizontal="center" vertical="center"/>
    </xf>
    <xf numFmtId="0" fontId="24" fillId="13" borderId="6" xfId="2" applyFill="1" applyBorder="1" applyAlignment="1">
      <alignment horizontal="center" vertical="center" wrapText="1"/>
    </xf>
    <xf numFmtId="0" fontId="24" fillId="13" borderId="6" xfId="2" applyFill="1" applyBorder="1" applyAlignment="1">
      <alignment horizontal="center" vertical="center"/>
    </xf>
    <xf numFmtId="49" fontId="24" fillId="13" borderId="21" xfId="2" applyNumberFormat="1" applyFill="1" applyBorder="1" applyAlignment="1" applyProtection="1">
      <alignment horizontal="center" vertical="center"/>
      <protection hidden="1"/>
    </xf>
    <xf numFmtId="0" fontId="24" fillId="13" borderId="6" xfId="32" applyFont="1" applyFill="1" applyBorder="1" applyAlignment="1">
      <alignment horizontal="center"/>
    </xf>
    <xf numFmtId="4" fontId="24" fillId="13" borderId="6" xfId="49" applyNumberForma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11" xfId="0" applyFill="1" applyBorder="1" applyAlignment="1">
      <alignment horizontal="left" vertical="center" wrapText="1"/>
    </xf>
    <xf numFmtId="4" fontId="0" fillId="13" borderId="11" xfId="0" applyNumberFormat="1" applyFill="1" applyBorder="1" applyAlignment="1" applyProtection="1">
      <alignment horizontal="center" vertical="center"/>
      <protection locked="0" hidden="1"/>
    </xf>
    <xf numFmtId="4" fontId="24" fillId="13" borderId="9" xfId="2" applyNumberFormat="1" applyFill="1" applyBorder="1" applyAlignment="1">
      <alignment horizontal="center" vertical="center" wrapText="1"/>
    </xf>
    <xf numFmtId="10" fontId="24" fillId="13" borderId="24" xfId="51" applyNumberFormat="1" applyFill="1" applyBorder="1" applyAlignment="1">
      <alignment horizontal="center" vertical="center"/>
    </xf>
    <xf numFmtId="0" fontId="24" fillId="13" borderId="9" xfId="2" applyFill="1" applyBorder="1" applyAlignment="1">
      <alignment horizontal="center" vertical="center" wrapText="1"/>
    </xf>
    <xf numFmtId="0" fontId="24" fillId="13" borderId="81" xfId="2" applyFill="1" applyBorder="1" applyAlignment="1">
      <alignment horizontal="center" vertical="center"/>
    </xf>
    <xf numFmtId="0" fontId="24" fillId="13" borderId="8" xfId="2" applyFill="1" applyBorder="1" applyAlignment="1">
      <alignment horizontal="center" vertical="center"/>
    </xf>
    <xf numFmtId="49" fontId="0" fillId="13" borderId="25" xfId="0" applyNumberFormat="1" applyFill="1" applyBorder="1" applyAlignment="1" applyProtection="1">
      <alignment horizontal="center" vertical="center"/>
      <protection locked="0" hidden="1"/>
    </xf>
    <xf numFmtId="0" fontId="24" fillId="13" borderId="9" xfId="2" applyFill="1" applyBorder="1" applyAlignment="1">
      <alignment horizontal="center" vertical="center"/>
    </xf>
    <xf numFmtId="49" fontId="0" fillId="13" borderId="25" xfId="0" applyNumberFormat="1" applyFill="1" applyBorder="1" applyAlignment="1">
      <alignment horizontal="center" vertical="center"/>
    </xf>
    <xf numFmtId="49" fontId="24" fillId="13" borderId="25" xfId="2" applyNumberFormat="1" applyFill="1" applyBorder="1" applyAlignment="1" applyProtection="1">
      <alignment horizontal="center" vertical="center"/>
      <protection hidden="1"/>
    </xf>
    <xf numFmtId="49" fontId="0" fillId="13" borderId="26" xfId="0" applyNumberFormat="1" applyFill="1" applyBorder="1" applyAlignment="1" applyProtection="1">
      <alignment horizontal="center" vertical="center"/>
      <protection locked="0" hidden="1"/>
    </xf>
    <xf numFmtId="49" fontId="24" fillId="13" borderId="8" xfId="2" applyNumberFormat="1" applyFill="1" applyBorder="1" applyAlignment="1" applyProtection="1">
      <alignment horizontal="center" vertical="center"/>
      <protection hidden="1"/>
    </xf>
    <xf numFmtId="0" fontId="24" fillId="13" borderId="53" xfId="2" applyFill="1" applyBorder="1" applyAlignment="1">
      <alignment horizontal="center" vertical="center" wrapText="1"/>
    </xf>
    <xf numFmtId="10" fontId="24" fillId="13" borderId="44" xfId="51" applyNumberFormat="1" applyFill="1" applyBorder="1" applyAlignment="1">
      <alignment horizontal="center" vertical="center"/>
    </xf>
    <xf numFmtId="0" fontId="24" fillId="13" borderId="8" xfId="2" applyFill="1" applyBorder="1" applyAlignment="1">
      <alignment horizontal="center" vertical="center" wrapText="1"/>
    </xf>
    <xf numFmtId="0" fontId="24" fillId="13" borderId="8" xfId="2" applyFill="1" applyBorder="1" applyAlignment="1" applyProtection="1">
      <alignment horizontal="center" vertical="center"/>
      <protection hidden="1"/>
    </xf>
    <xf numFmtId="2" fontId="17" fillId="13" borderId="8" xfId="0" applyNumberFormat="1" applyFont="1" applyFill="1" applyBorder="1" applyAlignment="1">
      <alignment horizontal="center" vertical="center"/>
    </xf>
    <xf numFmtId="10" fontId="0" fillId="0" borderId="0" xfId="0" applyNumberFormat="1"/>
    <xf numFmtId="4" fontId="24" fillId="0" borderId="28" xfId="2" applyNumberFormat="1" applyBorder="1" applyAlignment="1">
      <alignment horizontal="center" vertical="center" wrapText="1"/>
    </xf>
    <xf numFmtId="166" fontId="24" fillId="0" borderId="8" xfId="3" applyBorder="1" applyAlignment="1" applyProtection="1">
      <alignment horizontal="right" vertical="center"/>
      <protection hidden="1"/>
    </xf>
    <xf numFmtId="49" fontId="24" fillId="0" borderId="28" xfId="2" applyNumberFormat="1" applyBorder="1" applyAlignment="1" applyProtection="1">
      <alignment horizontal="center" vertical="center"/>
      <protection hidden="1"/>
    </xf>
    <xf numFmtId="0" fontId="24" fillId="0" borderId="9" xfId="2" applyBorder="1" applyAlignment="1">
      <alignment horizontal="center" vertical="center" wrapText="1"/>
    </xf>
    <xf numFmtId="4" fontId="24" fillId="0" borderId="8" xfId="2" applyNumberFormat="1" applyBorder="1" applyAlignment="1">
      <alignment horizontal="center" vertical="center" wrapText="1"/>
    </xf>
    <xf numFmtId="49" fontId="0" fillId="0" borderId="27" xfId="2" applyNumberFormat="1" applyFont="1" applyBorder="1" applyAlignment="1" applyProtection="1">
      <alignment horizontal="center" vertical="center"/>
      <protection locked="0" hidden="1"/>
    </xf>
    <xf numFmtId="169" fontId="0" fillId="0" borderId="0" xfId="63" applyFont="1"/>
    <xf numFmtId="0" fontId="24" fillId="13" borderId="0" xfId="2" applyFill="1" applyAlignment="1" applyProtection="1">
      <alignment vertical="center"/>
      <protection locked="0"/>
    </xf>
    <xf numFmtId="0" fontId="18" fillId="13" borderId="0" xfId="2" applyFont="1" applyFill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4" fontId="0" fillId="0" borderId="49" xfId="0" applyNumberFormat="1" applyBorder="1" applyAlignment="1" applyProtection="1">
      <alignment horizontal="center" vertical="center"/>
      <protection locked="0" hidden="1"/>
    </xf>
    <xf numFmtId="4" fontId="0" fillId="0" borderId="49" xfId="2" applyNumberFormat="1" applyFont="1" applyBorder="1" applyAlignment="1">
      <alignment horizontal="center" vertical="center" wrapText="1"/>
    </xf>
    <xf numFmtId="4" fontId="0" fillId="0" borderId="49" xfId="49" applyNumberFormat="1" applyFont="1" applyBorder="1" applyAlignment="1">
      <alignment horizontal="center" vertical="center"/>
    </xf>
    <xf numFmtId="166" fontId="0" fillId="0" borderId="49" xfId="3" applyFont="1" applyBorder="1" applyAlignment="1" applyProtection="1">
      <alignment horizontal="right" vertical="center"/>
      <protection hidden="1"/>
    </xf>
    <xf numFmtId="49" fontId="0" fillId="0" borderId="98" xfId="2" applyNumberFormat="1" applyFont="1" applyBorder="1" applyAlignment="1" applyProtection="1">
      <alignment horizontal="center" vertical="center"/>
      <protection hidden="1"/>
    </xf>
    <xf numFmtId="49" fontId="24" fillId="0" borderId="6" xfId="2" applyNumberFormat="1" applyBorder="1" applyAlignment="1" applyProtection="1">
      <alignment horizontal="center" vertical="center"/>
      <protection hidden="1"/>
    </xf>
    <xf numFmtId="0" fontId="0" fillId="0" borderId="81" xfId="0" applyBorder="1" applyAlignment="1">
      <alignment horizontal="center"/>
    </xf>
    <xf numFmtId="0" fontId="24" fillId="0" borderId="6" xfId="2" applyBorder="1" applyAlignment="1" applyProtection="1">
      <alignment horizontal="center" vertical="center"/>
      <protection hidden="1"/>
    </xf>
    <xf numFmtId="0" fontId="24" fillId="0" borderId="6" xfId="2" applyBorder="1" applyAlignment="1">
      <alignment horizontal="center" vertical="center" wrapText="1"/>
    </xf>
    <xf numFmtId="169" fontId="24" fillId="10" borderId="0" xfId="63" applyFill="1"/>
    <xf numFmtId="166" fontId="10" fillId="0" borderId="0" xfId="2" applyNumberFormat="1" applyFont="1" applyAlignment="1" applyProtection="1">
      <alignment vertical="center"/>
      <protection locked="0"/>
    </xf>
    <xf numFmtId="0" fontId="0" fillId="0" borderId="41" xfId="2" applyFont="1" applyBorder="1" applyAlignment="1">
      <alignment horizontal="center" vertical="center" wrapText="1"/>
    </xf>
    <xf numFmtId="49" fontId="0" fillId="0" borderId="105" xfId="2" applyNumberFormat="1" applyFont="1" applyBorder="1" applyAlignment="1" applyProtection="1">
      <alignment horizontal="center" vertical="center"/>
      <protection hidden="1"/>
    </xf>
    <xf numFmtId="49" fontId="0" fillId="0" borderId="98" xfId="0" applyNumberFormat="1" applyBorder="1" applyAlignment="1">
      <alignment horizontal="center" vertical="center"/>
    </xf>
    <xf numFmtId="49" fontId="0" fillId="0" borderId="25" xfId="0" applyNumberFormat="1" applyBorder="1" applyAlignment="1" applyProtection="1">
      <alignment horizontal="center" vertical="center"/>
      <protection hidden="1"/>
    </xf>
    <xf numFmtId="0" fontId="17" fillId="0" borderId="28" xfId="0" applyFont="1" applyBorder="1" applyAlignment="1" applyProtection="1">
      <alignment horizontal="center" vertical="center"/>
      <protection hidden="1"/>
    </xf>
    <xf numFmtId="0" fontId="0" fillId="0" borderId="9" xfId="2" applyFont="1" applyBorder="1" applyAlignment="1" applyProtection="1">
      <alignment horizontal="center" vertical="center"/>
      <protection hidden="1"/>
    </xf>
    <xf numFmtId="0" fontId="24" fillId="0" borderId="28" xfId="2" applyBorder="1" applyAlignment="1" applyProtection="1">
      <alignment horizontal="center" vertical="center"/>
      <protection hidden="1"/>
    </xf>
    <xf numFmtId="0" fontId="0" fillId="0" borderId="56" xfId="2" applyFont="1" applyBorder="1" applyAlignment="1">
      <alignment horizontal="center" vertical="center" wrapText="1"/>
    </xf>
    <xf numFmtId="0" fontId="24" fillId="0" borderId="45" xfId="2" applyBorder="1" applyAlignment="1" applyProtection="1">
      <alignment horizontal="center" vertical="center"/>
      <protection hidden="1"/>
    </xf>
    <xf numFmtId="0" fontId="0" fillId="0" borderId="11" xfId="2" applyFont="1" applyBorder="1" applyAlignment="1">
      <alignment horizontal="center" vertical="center" wrapText="1"/>
    </xf>
    <xf numFmtId="0" fontId="24" fillId="0" borderId="11" xfId="32" applyFont="1" applyBorder="1" applyAlignment="1">
      <alignment horizontal="center" vertical="center"/>
    </xf>
    <xf numFmtId="0" fontId="0" fillId="0" borderId="81" xfId="2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06" xfId="2" applyFont="1" applyBorder="1" applyAlignment="1">
      <alignment horizontal="center" vertical="center" wrapText="1"/>
    </xf>
    <xf numFmtId="0" fontId="0" fillId="0" borderId="46" xfId="2" applyFont="1" applyBorder="1" applyAlignment="1">
      <alignment horizontal="center" vertical="center" wrapText="1"/>
    </xf>
    <xf numFmtId="0" fontId="0" fillId="0" borderId="6" xfId="32" applyFont="1" applyBorder="1" applyAlignment="1">
      <alignment horizontal="center"/>
    </xf>
    <xf numFmtId="49" fontId="24" fillId="0" borderId="81" xfId="2" applyNumberFormat="1" applyBorder="1" applyAlignment="1" applyProtection="1">
      <alignment horizontal="center" vertical="center"/>
      <protection hidden="1"/>
    </xf>
    <xf numFmtId="0" fontId="24" fillId="0" borderId="6" xfId="32" applyFont="1" applyBorder="1" applyAlignment="1">
      <alignment horizontal="center"/>
    </xf>
    <xf numFmtId="0" fontId="0" fillId="0" borderId="81" xfId="2" applyFont="1" applyBorder="1" applyAlignment="1">
      <alignment horizontal="center" vertical="center"/>
    </xf>
    <xf numFmtId="0" fontId="24" fillId="0" borderId="6" xfId="2" applyBorder="1" applyAlignment="1">
      <alignment horizontal="center" vertical="center"/>
    </xf>
    <xf numFmtId="0" fontId="24" fillId="0" borderId="53" xfId="2" applyBorder="1" applyAlignment="1">
      <alignment horizontal="center" vertical="center"/>
    </xf>
    <xf numFmtId="0" fontId="0" fillId="0" borderId="99" xfId="2" applyFont="1" applyBorder="1" applyAlignment="1">
      <alignment horizontal="center" vertical="center" wrapText="1"/>
    </xf>
    <xf numFmtId="0" fontId="24" fillId="0" borderId="9" xfId="2" applyBorder="1" applyAlignment="1" applyProtection="1">
      <alignment horizontal="center" vertical="center"/>
      <protection hidden="1"/>
    </xf>
    <xf numFmtId="0" fontId="24" fillId="0" borderId="28" xfId="2" applyBorder="1" applyAlignment="1">
      <alignment horizontal="center" vertical="center"/>
    </xf>
    <xf numFmtId="0" fontId="0" fillId="0" borderId="58" xfId="2" applyFont="1" applyBorder="1" applyAlignment="1">
      <alignment horizontal="center" vertical="center" wrapText="1"/>
    </xf>
    <xf numFmtId="49" fontId="0" fillId="0" borderId="58" xfId="2" applyNumberFormat="1" applyFont="1" applyBorder="1" applyAlignment="1" applyProtection="1">
      <alignment horizontal="center" vertical="center"/>
      <protection hidden="1"/>
    </xf>
    <xf numFmtId="0" fontId="0" fillId="0" borderId="9" xfId="0" applyBorder="1" applyAlignment="1">
      <alignment horizontal="center"/>
    </xf>
    <xf numFmtId="0" fontId="24" fillId="0" borderId="6" xfId="32" applyFont="1" applyBorder="1" applyAlignment="1">
      <alignment horizontal="center" vertical="center"/>
    </xf>
    <xf numFmtId="0" fontId="24" fillId="0" borderId="28" xfId="32" applyFont="1" applyBorder="1" applyAlignment="1">
      <alignment horizontal="center" vertical="center"/>
    </xf>
    <xf numFmtId="4" fontId="0" fillId="0" borderId="6" xfId="2" applyNumberFormat="1" applyFont="1" applyBorder="1" applyAlignment="1">
      <alignment horizontal="center" vertical="center" wrapText="1"/>
    </xf>
    <xf numFmtId="4" fontId="24" fillId="0" borderId="6" xfId="2" applyNumberFormat="1" applyBorder="1" applyAlignment="1">
      <alignment horizontal="center" vertical="center" wrapText="1"/>
    </xf>
    <xf numFmtId="2" fontId="17" fillId="0" borderId="46" xfId="0" applyNumberFormat="1" applyFont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4" fontId="0" fillId="0" borderId="9" xfId="2" applyNumberFormat="1" applyFont="1" applyBorder="1" applyAlignment="1">
      <alignment horizontal="center" vertical="center" wrapText="1"/>
    </xf>
    <xf numFmtId="4" fontId="24" fillId="0" borderId="46" xfId="49" applyNumberFormat="1" applyBorder="1" applyAlignment="1">
      <alignment horizontal="center" vertical="center"/>
    </xf>
    <xf numFmtId="166" fontId="24" fillId="0" borderId="46" xfId="3" applyBorder="1" applyAlignment="1" applyProtection="1">
      <alignment horizontal="right" vertical="center"/>
      <protection hidden="1"/>
    </xf>
    <xf numFmtId="166" fontId="24" fillId="0" borderId="6" xfId="3" applyBorder="1" applyAlignment="1" applyProtection="1">
      <alignment horizontal="right" vertical="center"/>
      <protection hidden="1"/>
    </xf>
    <xf numFmtId="166" fontId="24" fillId="0" borderId="28" xfId="3" applyBorder="1" applyAlignment="1" applyProtection="1">
      <alignment horizontal="right" vertical="center"/>
      <protection hidden="1"/>
    </xf>
    <xf numFmtId="43" fontId="0" fillId="0" borderId="0" xfId="2" applyNumberFormat="1" applyFont="1" applyAlignment="1" applyProtection="1">
      <alignment vertical="center"/>
      <protection locked="0"/>
    </xf>
    <xf numFmtId="43" fontId="24" fillId="17" borderId="0" xfId="2" applyNumberFormat="1" applyFill="1" applyAlignment="1" applyProtection="1">
      <alignment vertical="center"/>
      <protection locked="0"/>
    </xf>
    <xf numFmtId="0" fontId="0" fillId="17" borderId="8" xfId="0" applyFill="1" applyBorder="1" applyAlignment="1">
      <alignment horizontal="left" vertical="center" wrapText="1"/>
    </xf>
    <xf numFmtId="43" fontId="5" fillId="4" borderId="8" xfId="51" applyNumberFormat="1" applyFont="1" applyFill="1" applyBorder="1" applyAlignment="1">
      <alignment vertical="center"/>
    </xf>
    <xf numFmtId="0" fontId="44" fillId="0" borderId="0" xfId="2" applyFont="1" applyAlignment="1">
      <alignment horizontal="center" vertical="center"/>
    </xf>
    <xf numFmtId="176" fontId="45" fillId="0" borderId="78" xfId="3" applyNumberFormat="1" applyFont="1" applyBorder="1" applyAlignment="1">
      <alignment horizontal="center" vertical="center" wrapText="1"/>
    </xf>
    <xf numFmtId="174" fontId="45" fillId="0" borderId="0" xfId="3" applyNumberFormat="1" applyFont="1" applyAlignment="1">
      <alignment horizontal="center" vertical="center" wrapText="1"/>
    </xf>
    <xf numFmtId="166" fontId="38" fillId="2" borderId="71" xfId="3" applyFont="1" applyFill="1" applyBorder="1" applyAlignment="1">
      <alignment horizontal="left" vertical="center" wrapText="1"/>
    </xf>
    <xf numFmtId="0" fontId="42" fillId="7" borderId="39" xfId="2" applyFont="1" applyFill="1" applyBorder="1" applyAlignment="1">
      <alignment horizontal="left" vertical="center" wrapText="1"/>
    </xf>
    <xf numFmtId="4" fontId="0" fillId="0" borderId="11" xfId="2" applyNumberFormat="1" applyFont="1" applyBorder="1" applyAlignment="1">
      <alignment horizontal="center" vertical="center" wrapText="1"/>
    </xf>
    <xf numFmtId="0" fontId="0" fillId="0" borderId="138" xfId="2" applyFont="1" applyBorder="1" applyAlignment="1" applyProtection="1">
      <alignment horizontal="center" vertical="center"/>
      <protection hidden="1"/>
    </xf>
    <xf numFmtId="4" fontId="0" fillId="0" borderId="54" xfId="0" applyNumberFormat="1" applyBorder="1" applyAlignment="1" applyProtection="1">
      <alignment horizontal="center" vertical="center"/>
      <protection locked="0" hidden="1"/>
    </xf>
    <xf numFmtId="0" fontId="38" fillId="0" borderId="73" xfId="2" applyFont="1" applyBorder="1" applyAlignment="1">
      <alignment horizontal="left" vertical="center" wrapText="1"/>
    </xf>
    <xf numFmtId="0" fontId="38" fillId="0" borderId="71" xfId="2" applyFont="1" applyBorder="1" applyAlignment="1">
      <alignment horizontal="left" vertical="center" wrapText="1"/>
    </xf>
    <xf numFmtId="9" fontId="37" fillId="0" borderId="0" xfId="2" applyNumberFormat="1" applyFont="1" applyAlignment="1">
      <alignment horizontal="center" vertical="center" wrapText="1"/>
    </xf>
    <xf numFmtId="10" fontId="34" fillId="0" borderId="0" xfId="51" applyNumberFormat="1" applyFont="1" applyAlignment="1">
      <alignment vertical="center"/>
    </xf>
    <xf numFmtId="169" fontId="34" fillId="0" borderId="0" xfId="63" applyFont="1" applyAlignment="1">
      <alignment vertical="center"/>
    </xf>
    <xf numFmtId="10" fontId="34" fillId="0" borderId="0" xfId="51" applyNumberFormat="1" applyFont="1" applyAlignment="1">
      <alignment horizontal="center" vertical="center"/>
    </xf>
    <xf numFmtId="10" fontId="34" fillId="6" borderId="139" xfId="51" applyNumberFormat="1" applyFont="1" applyFill="1" applyBorder="1" applyAlignment="1">
      <alignment vertical="center"/>
    </xf>
    <xf numFmtId="10" fontId="34" fillId="6" borderId="11" xfId="51" applyNumberFormat="1" applyFont="1" applyFill="1" applyBorder="1" applyAlignment="1">
      <alignment vertical="center"/>
    </xf>
    <xf numFmtId="169" fontId="34" fillId="6" borderId="11" xfId="63" applyFont="1" applyFill="1" applyBorder="1" applyAlignment="1">
      <alignment vertical="center"/>
    </xf>
    <xf numFmtId="10" fontId="34" fillId="6" borderId="9" xfId="51" applyNumberFormat="1" applyFont="1" applyFill="1" applyBorder="1" applyAlignment="1">
      <alignment horizontal="center" vertical="center"/>
    </xf>
    <xf numFmtId="0" fontId="35" fillId="0" borderId="0" xfId="2" applyFont="1" applyAlignment="1">
      <alignment vertical="center"/>
    </xf>
    <xf numFmtId="0" fontId="35" fillId="0" borderId="0" xfId="2" applyFont="1" applyAlignment="1">
      <alignment horizontal="left" vertical="center"/>
    </xf>
    <xf numFmtId="0" fontId="35" fillId="0" borderId="0" xfId="2" applyFont="1" applyAlignment="1">
      <alignment horizontal="center" vertical="center"/>
    </xf>
    <xf numFmtId="4" fontId="35" fillId="0" borderId="0" xfId="2" applyNumberFormat="1" applyFont="1" applyAlignment="1">
      <alignment horizontal="center" vertical="center"/>
    </xf>
    <xf numFmtId="171" fontId="35" fillId="0" borderId="0" xfId="3" applyNumberFormat="1" applyFont="1" applyAlignment="1">
      <alignment horizontal="center" vertical="center"/>
    </xf>
    <xf numFmtId="0" fontId="39" fillId="0" borderId="78" xfId="2" applyFont="1" applyBorder="1" applyAlignment="1">
      <alignment vertical="center"/>
    </xf>
    <xf numFmtId="49" fontId="0" fillId="9" borderId="21" xfId="0" applyNumberFormat="1" applyFill="1" applyBorder="1" applyAlignment="1">
      <alignment horizontal="center" vertical="center"/>
    </xf>
    <xf numFmtId="0" fontId="0" fillId="9" borderId="6" xfId="2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left" vertical="center" wrapText="1"/>
    </xf>
    <xf numFmtId="4" fontId="0" fillId="9" borderId="8" xfId="0" applyNumberFormat="1" applyFill="1" applyBorder="1" applyAlignment="1" applyProtection="1">
      <alignment horizontal="center" vertical="center"/>
      <protection locked="0" hidden="1"/>
    </xf>
    <xf numFmtId="4" fontId="0" fillId="9" borderId="8" xfId="2" applyNumberFormat="1" applyFont="1" applyFill="1" applyBorder="1" applyAlignment="1">
      <alignment horizontal="center" vertical="center" wrapText="1"/>
    </xf>
    <xf numFmtId="10" fontId="0" fillId="19" borderId="7" xfId="51" applyNumberFormat="1" applyFont="1" applyFill="1" applyBorder="1" applyAlignment="1">
      <alignment vertical="center"/>
    </xf>
    <xf numFmtId="10" fontId="0" fillId="9" borderId="7" xfId="51" applyNumberFormat="1" applyFont="1" applyFill="1" applyBorder="1" applyAlignment="1">
      <alignment vertical="center"/>
    </xf>
    <xf numFmtId="169" fontId="0" fillId="9" borderId="6" xfId="63" applyFont="1" applyFill="1" applyBorder="1" applyAlignment="1">
      <alignment vertical="center"/>
    </xf>
    <xf numFmtId="10" fontId="0" fillId="9" borderId="6" xfId="51" applyNumberFormat="1" applyFont="1" applyFill="1" applyBorder="1" applyAlignment="1">
      <alignment horizontal="center" vertical="center"/>
    </xf>
    <xf numFmtId="169" fontId="5" fillId="20" borderId="52" xfId="63" applyFont="1" applyFill="1" applyBorder="1" applyAlignment="1">
      <alignment horizontal="center" vertical="center"/>
    </xf>
    <xf numFmtId="0" fontId="0" fillId="9" borderId="0" xfId="2" applyFont="1" applyFill="1" applyAlignment="1" applyProtection="1">
      <alignment vertical="center"/>
      <protection locked="0"/>
    </xf>
    <xf numFmtId="0" fontId="27" fillId="21" borderId="41" xfId="2" applyFont="1" applyFill="1" applyBorder="1" applyAlignment="1" applyProtection="1">
      <alignment horizontal="center" vertical="center"/>
      <protection locked="0"/>
    </xf>
    <xf numFmtId="168" fontId="43" fillId="21" borderId="82" xfId="2" applyNumberFormat="1" applyFont="1" applyFill="1" applyBorder="1" applyAlignment="1" applyProtection="1">
      <alignment vertical="center"/>
      <protection locked="0"/>
    </xf>
    <xf numFmtId="0" fontId="6" fillId="13" borderId="0" xfId="2" applyFont="1" applyFill="1" applyAlignment="1">
      <alignment vertical="center" wrapText="1"/>
    </xf>
    <xf numFmtId="0" fontId="0" fillId="21" borderId="0" xfId="2" applyFont="1" applyFill="1" applyAlignment="1" applyProtection="1">
      <alignment vertical="center"/>
      <protection locked="0"/>
    </xf>
    <xf numFmtId="10" fontId="0" fillId="21" borderId="0" xfId="2" applyNumberFormat="1" applyFont="1" applyFill="1" applyAlignment="1" applyProtection="1">
      <alignment vertical="center"/>
      <protection locked="0"/>
    </xf>
    <xf numFmtId="0" fontId="0" fillId="22" borderId="2" xfId="2" applyFont="1" applyFill="1" applyBorder="1" applyAlignment="1" applyProtection="1">
      <alignment horizontal="left" vertical="center"/>
      <protection locked="0"/>
    </xf>
    <xf numFmtId="0" fontId="5" fillId="22" borderId="2" xfId="2" applyFont="1" applyFill="1" applyBorder="1" applyAlignment="1" applyProtection="1">
      <alignment horizontal="left" vertical="center"/>
      <protection locked="0"/>
    </xf>
    <xf numFmtId="10" fontId="25" fillId="22" borderId="2" xfId="2" applyNumberFormat="1" applyFont="1" applyFill="1" applyBorder="1" applyAlignment="1" applyProtection="1">
      <alignment horizontal="left" vertical="center"/>
      <protection locked="0"/>
    </xf>
    <xf numFmtId="10" fontId="16" fillId="22" borderId="2" xfId="2" applyNumberFormat="1" applyFont="1" applyFill="1" applyBorder="1" applyAlignment="1" applyProtection="1">
      <alignment horizontal="left" vertical="center"/>
      <protection locked="0"/>
    </xf>
    <xf numFmtId="10" fontId="16" fillId="13" borderId="2" xfId="2" applyNumberFormat="1" applyFont="1" applyFill="1" applyBorder="1" applyAlignment="1" applyProtection="1">
      <alignment horizontal="left" vertical="center"/>
      <protection locked="0"/>
    </xf>
    <xf numFmtId="10" fontId="16" fillId="13" borderId="0" xfId="2" applyNumberFormat="1" applyFont="1" applyFill="1" applyAlignment="1" applyProtection="1">
      <alignment horizontal="left" vertical="center"/>
      <protection locked="0"/>
    </xf>
    <xf numFmtId="0" fontId="0" fillId="13" borderId="0" xfId="2" applyFont="1" applyFill="1" applyAlignment="1" applyProtection="1">
      <alignment horizontal="left" vertical="center"/>
      <protection locked="0"/>
    </xf>
    <xf numFmtId="0" fontId="0" fillId="13" borderId="0" xfId="2" applyFont="1" applyFill="1" applyAlignment="1" applyProtection="1">
      <alignment vertical="center"/>
      <protection locked="0"/>
    </xf>
    <xf numFmtId="170" fontId="14" fillId="7" borderId="80" xfId="2" applyNumberFormat="1" applyFont="1" applyFill="1" applyBorder="1" applyAlignment="1">
      <alignment horizontal="centerContinuous" vertical="center" wrapText="1"/>
    </xf>
    <xf numFmtId="170" fontId="14" fillId="7" borderId="95" xfId="2" applyNumberFormat="1" applyFont="1" applyFill="1" applyBorder="1" applyAlignment="1">
      <alignment horizontal="centerContinuous" vertical="center" wrapText="1"/>
    </xf>
    <xf numFmtId="0" fontId="5" fillId="0" borderId="108" xfId="2" applyFont="1" applyBorder="1" applyAlignment="1">
      <alignment horizontal="centerContinuous" vertical="center"/>
    </xf>
    <xf numFmtId="0" fontId="5" fillId="0" borderId="109" xfId="2" applyFont="1" applyBorder="1" applyAlignment="1">
      <alignment horizontal="centerContinuous" vertical="center"/>
    </xf>
    <xf numFmtId="166" fontId="5" fillId="0" borderId="141" xfId="3" applyFont="1" applyBorder="1" applyAlignment="1">
      <alignment horizontal="centerContinuous" vertical="center"/>
    </xf>
    <xf numFmtId="166" fontId="0" fillId="0" borderId="93" xfId="3" applyFont="1" applyBorder="1" applyAlignment="1" applyProtection="1">
      <alignment horizontal="right" vertical="center"/>
      <protection hidden="1"/>
    </xf>
    <xf numFmtId="4" fontId="42" fillId="12" borderId="39" xfId="0" applyNumberFormat="1" applyFont="1" applyFill="1" applyBorder="1" applyAlignment="1" applyProtection="1">
      <alignment horizontal="right"/>
      <protection locked="0" hidden="1"/>
    </xf>
    <xf numFmtId="4" fontId="42" fillId="12" borderId="143" xfId="0" applyNumberFormat="1" applyFont="1" applyFill="1" applyBorder="1" applyAlignment="1" applyProtection="1">
      <alignment horizontal="right"/>
      <protection locked="0" hidden="1"/>
    </xf>
    <xf numFmtId="4" fontId="0" fillId="0" borderId="45" xfId="2" applyNumberFormat="1" applyFont="1" applyBorder="1" applyAlignment="1">
      <alignment horizontal="center" vertical="center" wrapText="1"/>
    </xf>
    <xf numFmtId="10" fontId="35" fillId="8" borderId="96" xfId="51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166" fontId="5" fillId="0" borderId="144" xfId="3" applyFont="1" applyBorder="1" applyAlignment="1">
      <alignment horizontal="centerContinuous" vertical="center"/>
    </xf>
    <xf numFmtId="166" fontId="0" fillId="23" borderId="93" xfId="3" applyFont="1" applyFill="1" applyBorder="1" applyAlignment="1" applyProtection="1">
      <alignment horizontal="right" vertical="center"/>
      <protection locked="0" hidden="1"/>
    </xf>
    <xf numFmtId="10" fontId="39" fillId="23" borderId="39" xfId="51" applyNumberFormat="1" applyFont="1" applyFill="1" applyBorder="1" applyAlignment="1" applyProtection="1">
      <alignment vertical="center"/>
      <protection locked="0"/>
    </xf>
    <xf numFmtId="10" fontId="14" fillId="7" borderId="40" xfId="51" applyNumberFormat="1" applyFont="1" applyFill="1" applyBorder="1" applyAlignment="1" applyProtection="1">
      <alignment horizontal="center" vertical="center" wrapText="1"/>
      <protection hidden="1"/>
    </xf>
    <xf numFmtId="166" fontId="5" fillId="0" borderId="141" xfId="3" applyFont="1" applyBorder="1" applyAlignment="1" applyProtection="1">
      <alignment horizontal="centerContinuous" vertical="center"/>
      <protection hidden="1"/>
    </xf>
    <xf numFmtId="10" fontId="5" fillId="0" borderId="74" xfId="51" applyNumberFormat="1" applyFont="1" applyBorder="1" applyAlignment="1" applyProtection="1">
      <alignment horizontal="center" vertical="center" wrapText="1"/>
      <protection hidden="1"/>
    </xf>
    <xf numFmtId="10" fontId="0" fillId="0" borderId="22" xfId="51" applyNumberFormat="1" applyFont="1" applyBorder="1" applyAlignment="1" applyProtection="1">
      <alignment horizontal="center" vertical="center"/>
      <protection hidden="1"/>
    </xf>
    <xf numFmtId="166" fontId="14" fillId="7" borderId="39" xfId="3" applyFont="1" applyFill="1" applyBorder="1" applyAlignment="1" applyProtection="1">
      <alignment horizontal="centerContinuous" vertical="center" wrapText="1"/>
      <protection hidden="1"/>
    </xf>
    <xf numFmtId="171" fontId="35" fillId="6" borderId="18" xfId="3" applyNumberFormat="1" applyFont="1" applyFill="1" applyBorder="1" applyAlignment="1" applyProtection="1">
      <alignment horizontal="center" vertical="center"/>
      <protection hidden="1"/>
    </xf>
    <xf numFmtId="171" fontId="35" fillId="6" borderId="66" xfId="3" applyNumberFormat="1" applyFont="1" applyFill="1" applyBorder="1" applyAlignment="1" applyProtection="1">
      <alignment horizontal="center" vertical="center"/>
      <protection hidden="1"/>
    </xf>
    <xf numFmtId="9" fontId="37" fillId="6" borderId="66" xfId="2" applyNumberFormat="1" applyFont="1" applyFill="1" applyBorder="1" applyAlignment="1" applyProtection="1">
      <alignment horizontal="center" vertical="center" wrapText="1"/>
      <protection hidden="1"/>
    </xf>
    <xf numFmtId="166" fontId="6" fillId="0" borderId="0" xfId="2" applyNumberFormat="1" applyFont="1" applyAlignment="1" applyProtection="1">
      <alignment horizontal="center" vertical="center" wrapText="1"/>
      <protection hidden="1"/>
    </xf>
    <xf numFmtId="0" fontId="6" fillId="0" borderId="0" xfId="2" applyFont="1" applyAlignment="1" applyProtection="1">
      <alignment vertical="center"/>
      <protection hidden="1"/>
    </xf>
    <xf numFmtId="0" fontId="6" fillId="0" borderId="0" xfId="2" applyFont="1" applyAlignment="1" applyProtection="1">
      <alignment vertical="center" wrapText="1"/>
      <protection hidden="1"/>
    </xf>
    <xf numFmtId="0" fontId="39" fillId="0" borderId="78" xfId="2" applyFont="1" applyBorder="1" applyAlignment="1" applyProtection="1">
      <alignment vertical="center"/>
      <protection hidden="1"/>
    </xf>
    <xf numFmtId="4" fontId="42" fillId="12" borderId="39" xfId="0" applyNumberFormat="1" applyFont="1" applyFill="1" applyBorder="1" applyAlignment="1" applyProtection="1">
      <alignment horizontal="right"/>
      <protection hidden="1"/>
    </xf>
    <xf numFmtId="4" fontId="42" fillId="12" borderId="143" xfId="0" applyNumberFormat="1" applyFont="1" applyFill="1" applyBorder="1" applyAlignment="1" applyProtection="1">
      <alignment horizontal="right"/>
      <protection hidden="1"/>
    </xf>
    <xf numFmtId="173" fontId="6" fillId="0" borderId="4" xfId="19" applyNumberFormat="1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6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46" fillId="0" borderId="0" xfId="2" applyFont="1" applyAlignment="1">
      <alignment vertical="center" wrapText="1"/>
    </xf>
    <xf numFmtId="0" fontId="5" fillId="18" borderId="111" xfId="2" applyFont="1" applyFill="1" applyBorder="1" applyAlignment="1" applyProtection="1">
      <alignment horizontal="center" vertical="center" wrapText="1"/>
      <protection locked="0"/>
    </xf>
    <xf numFmtId="0" fontId="5" fillId="18" borderId="112" xfId="2" applyFont="1" applyFill="1" applyBorder="1" applyAlignment="1" applyProtection="1">
      <alignment horizontal="center" vertical="center" wrapText="1"/>
      <protection locked="0"/>
    </xf>
    <xf numFmtId="0" fontId="5" fillId="18" borderId="113" xfId="2" applyFont="1" applyFill="1" applyBorder="1" applyAlignment="1" applyProtection="1">
      <alignment horizontal="center" vertical="center" wrapText="1"/>
      <protection locked="0"/>
    </xf>
    <xf numFmtId="0" fontId="5" fillId="18" borderId="31" xfId="2" applyFont="1" applyFill="1" applyBorder="1" applyAlignment="1" applyProtection="1">
      <alignment horizontal="center" vertical="center" wrapText="1"/>
      <protection locked="0"/>
    </xf>
    <xf numFmtId="0" fontId="11" fillId="0" borderId="0" xfId="2" applyFont="1" applyAlignment="1">
      <alignment vertical="center" wrapText="1"/>
    </xf>
    <xf numFmtId="0" fontId="46" fillId="0" borderId="78" xfId="2" applyFont="1" applyBorder="1" applyAlignment="1">
      <alignment vertical="center" wrapText="1"/>
    </xf>
    <xf numFmtId="0" fontId="6" fillId="0" borderId="4" xfId="19" applyFont="1" applyBorder="1" applyAlignment="1">
      <alignment horizontal="center" vertical="center"/>
    </xf>
    <xf numFmtId="4" fontId="42" fillId="12" borderId="142" xfId="0" applyNumberFormat="1" applyFont="1" applyFill="1" applyBorder="1" applyAlignment="1" applyProtection="1">
      <alignment horizontal="right"/>
      <protection locked="0" hidden="1"/>
    </xf>
    <xf numFmtId="0" fontId="0" fillId="0" borderId="39" xfId="0" applyBorder="1" applyAlignment="1">
      <alignment horizontal="right"/>
    </xf>
    <xf numFmtId="171" fontId="35" fillId="6" borderId="110" xfId="3" applyNumberFormat="1" applyFont="1" applyFill="1" applyBorder="1" applyAlignment="1">
      <alignment horizontal="center" vertical="center"/>
    </xf>
    <xf numFmtId="171" fontId="35" fillId="6" borderId="140" xfId="3" applyNumberFormat="1" applyFont="1" applyFill="1" applyBorder="1" applyAlignment="1">
      <alignment horizontal="center" vertical="center"/>
    </xf>
    <xf numFmtId="0" fontId="11" fillId="0" borderId="78" xfId="2" applyFont="1" applyBorder="1" applyAlignment="1">
      <alignment vertical="center" wrapText="1"/>
    </xf>
    <xf numFmtId="175" fontId="6" fillId="0" borderId="0" xfId="2" applyNumberFormat="1" applyFont="1" applyAlignment="1" applyProtection="1">
      <alignment horizontal="center" wrapText="1"/>
      <protection hidden="1"/>
    </xf>
    <xf numFmtId="0" fontId="0" fillId="0" borderId="20" xfId="0" applyBorder="1" applyAlignment="1" applyProtection="1">
      <alignment horizontal="center" wrapText="1"/>
      <protection hidden="1"/>
    </xf>
    <xf numFmtId="0" fontId="18" fillId="0" borderId="0" xfId="0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178" fontId="35" fillId="6" borderId="65" xfId="19" applyNumberFormat="1" applyFont="1" applyFill="1" applyBorder="1" applyAlignment="1">
      <alignment horizontal="center" vertical="center"/>
    </xf>
    <xf numFmtId="178" fontId="35" fillId="6" borderId="137" xfId="19" applyNumberFormat="1" applyFont="1" applyFill="1" applyBorder="1" applyAlignment="1">
      <alignment horizontal="center" vertical="center"/>
    </xf>
    <xf numFmtId="166" fontId="23" fillId="0" borderId="13" xfId="3" applyFont="1" applyBorder="1" applyAlignment="1">
      <alignment horizontal="center" vertical="center"/>
    </xf>
    <xf numFmtId="166" fontId="40" fillId="6" borderId="115" xfId="3" applyFont="1" applyFill="1" applyBorder="1" applyAlignment="1">
      <alignment horizontal="center" vertical="center"/>
    </xf>
    <xf numFmtId="166" fontId="40" fillId="6" borderId="116" xfId="3" applyFont="1" applyFill="1" applyBorder="1" applyAlignment="1">
      <alignment horizontal="center" vertical="center"/>
    </xf>
    <xf numFmtId="43" fontId="24" fillId="0" borderId="0" xfId="2" applyNumberFormat="1" applyAlignment="1">
      <alignment horizontal="center"/>
    </xf>
    <xf numFmtId="0" fontId="0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35" fillId="6" borderId="114" xfId="19" applyNumberFormat="1" applyFont="1" applyFill="1" applyBorder="1" applyAlignment="1">
      <alignment horizontal="center" vertical="center"/>
    </xf>
    <xf numFmtId="9" fontId="35" fillId="6" borderId="123" xfId="19" applyNumberFormat="1" applyFont="1" applyFill="1" applyBorder="1" applyAlignment="1">
      <alignment horizontal="center" vertical="center"/>
    </xf>
    <xf numFmtId="175" fontId="15" fillId="9" borderId="132" xfId="7" applyNumberFormat="1" applyFont="1" applyFill="1" applyBorder="1" applyAlignment="1" applyProtection="1">
      <alignment horizontal="center" vertical="center"/>
      <protection locked="0"/>
    </xf>
    <xf numFmtId="175" fontId="15" fillId="9" borderId="97" xfId="7" applyNumberFormat="1" applyFont="1" applyFill="1" applyBorder="1" applyAlignment="1" applyProtection="1">
      <alignment horizontal="center" vertical="center"/>
      <protection locked="0"/>
    </xf>
    <xf numFmtId="175" fontId="15" fillId="9" borderId="133" xfId="7" applyNumberFormat="1" applyFont="1" applyFill="1" applyBorder="1" applyAlignment="1" applyProtection="1">
      <alignment horizontal="center" vertical="center"/>
      <protection locked="0"/>
    </xf>
    <xf numFmtId="175" fontId="15" fillId="9" borderId="134" xfId="7" applyNumberFormat="1" applyFont="1" applyFill="1" applyBorder="1" applyAlignment="1" applyProtection="1">
      <alignment horizontal="center" vertical="center"/>
      <protection locked="0"/>
    </xf>
    <xf numFmtId="175" fontId="15" fillId="9" borderId="135" xfId="7" applyNumberFormat="1" applyFont="1" applyFill="1" applyBorder="1" applyAlignment="1" applyProtection="1">
      <alignment horizontal="center" vertical="center"/>
      <protection locked="0"/>
    </xf>
    <xf numFmtId="175" fontId="15" fillId="9" borderId="136" xfId="7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right" vertical="center"/>
    </xf>
    <xf numFmtId="179" fontId="6" fillId="0" borderId="0" xfId="3" applyNumberFormat="1" applyFont="1" applyAlignment="1">
      <alignment horizontal="center" vertical="center"/>
    </xf>
    <xf numFmtId="0" fontId="6" fillId="0" borderId="0" xfId="2" applyFont="1" applyAlignment="1">
      <alignment horizontal="right" vertical="center" wrapText="1"/>
    </xf>
    <xf numFmtId="177" fontId="6" fillId="0" borderId="0" xfId="3" applyNumberFormat="1" applyFont="1" applyAlignment="1">
      <alignment horizontal="center" vertical="center"/>
    </xf>
    <xf numFmtId="166" fontId="13" fillId="0" borderId="119" xfId="4" applyFont="1" applyBorder="1" applyAlignment="1">
      <alignment horizontal="center" vertical="center"/>
    </xf>
    <xf numFmtId="166" fontId="13" fillId="0" borderId="121" xfId="4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9" fontId="13" fillId="0" borderId="15" xfId="19" applyNumberFormat="1" applyFont="1" applyBorder="1" applyAlignment="1">
      <alignment horizontal="center" vertical="center"/>
    </xf>
    <xf numFmtId="166" fontId="13" fillId="0" borderId="115" xfId="3" applyFont="1" applyBorder="1" applyAlignment="1">
      <alignment horizontal="center" vertical="center"/>
    </xf>
    <xf numFmtId="166" fontId="35" fillId="6" borderId="115" xfId="3" applyFont="1" applyFill="1" applyBorder="1" applyAlignment="1">
      <alignment horizontal="center" vertical="center"/>
    </xf>
    <xf numFmtId="166" fontId="35" fillId="6" borderId="116" xfId="3" applyFont="1" applyFill="1" applyBorder="1" applyAlignment="1">
      <alignment horizontal="center" vertical="center"/>
    </xf>
    <xf numFmtId="169" fontId="24" fillId="0" borderId="18" xfId="63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35" fillId="6" borderId="119" xfId="19" applyFont="1" applyFill="1" applyBorder="1" applyAlignment="1">
      <alignment horizontal="center" vertical="center"/>
    </xf>
    <xf numFmtId="0" fontId="35" fillId="6" borderId="120" xfId="19" applyFont="1" applyFill="1" applyBorder="1" applyAlignment="1">
      <alignment horizontal="center" vertical="center"/>
    </xf>
    <xf numFmtId="0" fontId="35" fillId="6" borderId="121" xfId="19" applyFont="1" applyFill="1" applyBorder="1" applyAlignment="1">
      <alignment horizontal="center" vertical="center"/>
    </xf>
    <xf numFmtId="0" fontId="35" fillId="6" borderId="122" xfId="19" applyFont="1" applyFill="1" applyBorder="1" applyAlignment="1">
      <alignment horizontal="center" vertical="center"/>
    </xf>
    <xf numFmtId="166" fontId="40" fillId="6" borderId="121" xfId="3" applyFont="1" applyFill="1" applyBorder="1" applyAlignment="1">
      <alignment horizontal="center" vertical="center"/>
    </xf>
    <xf numFmtId="166" fontId="40" fillId="6" borderId="122" xfId="3" applyFont="1" applyFill="1" applyBorder="1" applyAlignment="1">
      <alignment horizontal="center" vertical="center"/>
    </xf>
    <xf numFmtId="0" fontId="35" fillId="6" borderId="127" xfId="19" applyFont="1" applyFill="1" applyBorder="1" applyAlignment="1">
      <alignment horizontal="center" vertical="center"/>
    </xf>
    <xf numFmtId="0" fontId="41" fillId="6" borderId="128" xfId="19" applyFont="1" applyFill="1" applyBorder="1" applyAlignment="1">
      <alignment horizontal="center" vertical="center"/>
    </xf>
    <xf numFmtId="174" fontId="6" fillId="0" borderId="0" xfId="2" applyNumberFormat="1" applyFont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4" fillId="0" borderId="126" xfId="2" applyFont="1" applyBorder="1" applyAlignment="1">
      <alignment horizontal="center" vertical="center" wrapText="1"/>
    </xf>
    <xf numFmtId="170" fontId="14" fillId="0" borderId="42" xfId="2" applyNumberFormat="1" applyFont="1" applyBorder="1" applyAlignment="1">
      <alignment horizontal="center" vertical="center" wrapText="1"/>
    </xf>
    <xf numFmtId="170" fontId="14" fillId="0" borderId="125" xfId="2" applyNumberFormat="1" applyFont="1" applyBorder="1" applyAlignment="1">
      <alignment horizontal="center" vertical="center" wrapText="1"/>
    </xf>
    <xf numFmtId="0" fontId="14" fillId="0" borderId="117" xfId="2" applyFont="1" applyBorder="1" applyAlignment="1">
      <alignment horizontal="center" vertical="center" wrapText="1"/>
    </xf>
    <xf numFmtId="170" fontId="14" fillId="0" borderId="124" xfId="2" applyNumberFormat="1" applyFont="1" applyBorder="1" applyAlignment="1">
      <alignment horizontal="center" vertical="center" wrapText="1"/>
    </xf>
    <xf numFmtId="10" fontId="6" fillId="0" borderId="117" xfId="19" applyNumberFormat="1" applyFont="1" applyBorder="1" applyAlignment="1">
      <alignment horizontal="center" vertical="center"/>
    </xf>
    <xf numFmtId="10" fontId="6" fillId="0" borderId="126" xfId="19" applyNumberFormat="1" applyFont="1" applyBorder="1" applyAlignment="1">
      <alignment horizontal="center" vertical="center"/>
    </xf>
    <xf numFmtId="10" fontId="6" fillId="0" borderId="34" xfId="19" applyNumberFormat="1" applyFont="1" applyBorder="1" applyAlignment="1">
      <alignment horizontal="center" vertical="center"/>
    </xf>
    <xf numFmtId="172" fontId="6" fillId="0" borderId="34" xfId="19" applyNumberFormat="1" applyFont="1" applyBorder="1" applyAlignment="1">
      <alignment horizontal="center" vertical="center"/>
    </xf>
    <xf numFmtId="172" fontId="6" fillId="0" borderId="126" xfId="19" applyNumberFormat="1" applyFont="1" applyBorder="1" applyAlignment="1">
      <alignment horizontal="center" vertical="center"/>
    </xf>
    <xf numFmtId="172" fontId="6" fillId="0" borderId="118" xfId="19" applyNumberFormat="1" applyFont="1" applyBorder="1" applyAlignment="1">
      <alignment horizontal="center" vertical="center"/>
    </xf>
    <xf numFmtId="170" fontId="14" fillId="0" borderId="131" xfId="2" applyNumberFormat="1" applyFont="1" applyBorder="1" applyAlignment="1">
      <alignment horizontal="center" vertical="center" wrapText="1"/>
    </xf>
    <xf numFmtId="0" fontId="14" fillId="0" borderId="130" xfId="2" applyFont="1" applyBorder="1" applyAlignment="1">
      <alignment horizontal="center" vertical="center" wrapText="1"/>
    </xf>
    <xf numFmtId="10" fontId="6" fillId="0" borderId="130" xfId="19" applyNumberFormat="1" applyFont="1" applyBorder="1" applyAlignment="1">
      <alignment horizontal="center" vertical="center"/>
    </xf>
    <xf numFmtId="172" fontId="6" fillId="0" borderId="117" xfId="19" applyNumberFormat="1" applyFont="1" applyBorder="1" applyAlignment="1">
      <alignment horizontal="center" vertical="center"/>
    </xf>
    <xf numFmtId="172" fontId="6" fillId="0" borderId="129" xfId="19" applyNumberFormat="1" applyFont="1" applyBorder="1" applyAlignment="1">
      <alignment horizontal="center" vertical="center"/>
    </xf>
  </cellXfs>
  <cellStyles count="74">
    <cellStyle name="72929" xfId="1" xr:uid="{00000000-0005-0000-0000-000000000000}"/>
    <cellStyle name="Excel Built-in Normal" xfId="2" xr:uid="{00000000-0005-0000-0000-000001000000}"/>
    <cellStyle name="Excel Built-in Normal 2" xfId="69" xr:uid="{1B964B30-BEC1-44EE-9684-4E6663395EA4}"/>
    <cellStyle name="Moeda" xfId="3" builtinId="4"/>
    <cellStyle name="Moeda 2" xfId="4" xr:uid="{00000000-0005-0000-0000-000003000000}"/>
    <cellStyle name="Moeda 2 2" xfId="5" xr:uid="{00000000-0005-0000-0000-000004000000}"/>
    <cellStyle name="Moeda 2 3" xfId="6" xr:uid="{00000000-0005-0000-0000-000005000000}"/>
    <cellStyle name="Moeda 3" xfId="7" xr:uid="{00000000-0005-0000-0000-000006000000}"/>
    <cellStyle name="Moeda 3 2" xfId="8" xr:uid="{00000000-0005-0000-0000-000007000000}"/>
    <cellStyle name="Moeda 3 2 2" xfId="9" xr:uid="{00000000-0005-0000-0000-000008000000}"/>
    <cellStyle name="Moeda 3 2 3" xfId="10" xr:uid="{00000000-0005-0000-0000-000009000000}"/>
    <cellStyle name="Moeda 3 3" xfId="73" xr:uid="{4FEB4E28-D3DA-4AA5-9E14-E003A99E9D76}"/>
    <cellStyle name="Moeda 4" xfId="11" xr:uid="{00000000-0005-0000-0000-00000A000000}"/>
    <cellStyle name="Moeda 5" xfId="12" xr:uid="{00000000-0005-0000-0000-00000B000000}"/>
    <cellStyle name="Moeda 6" xfId="13" xr:uid="{00000000-0005-0000-0000-00000C000000}"/>
    <cellStyle name="Moeda 7" xfId="71" xr:uid="{4E412E34-8A04-4315-9ED1-34B0A4BFC135}"/>
    <cellStyle name="Normal" xfId="0" builtinId="0"/>
    <cellStyle name="Normal 10" xfId="14" xr:uid="{00000000-0005-0000-0000-00000E000000}"/>
    <cellStyle name="Normal 10 2" xfId="15" xr:uid="{00000000-0005-0000-0000-00000F000000}"/>
    <cellStyle name="Normal 10 3" xfId="16" xr:uid="{00000000-0005-0000-0000-000010000000}"/>
    <cellStyle name="Normal 10 4" xfId="17" xr:uid="{00000000-0005-0000-0000-000011000000}"/>
    <cellStyle name="Normal 11" xfId="18" xr:uid="{00000000-0005-0000-0000-000012000000}"/>
    <cellStyle name="Normal 12" xfId="70" xr:uid="{341B3078-F148-4F2E-AF71-399DD237A76A}"/>
    <cellStyle name="Normal 2" xfId="19" xr:uid="{00000000-0005-0000-0000-000013000000}"/>
    <cellStyle name="Normal 2 2" xfId="20" xr:uid="{00000000-0005-0000-0000-000014000000}"/>
    <cellStyle name="Normal 2 3" xfId="21" xr:uid="{00000000-0005-0000-0000-000015000000}"/>
    <cellStyle name="Normal 2 4" xfId="22" xr:uid="{00000000-0005-0000-0000-000016000000}"/>
    <cellStyle name="Normal 2 4 2" xfId="23" xr:uid="{00000000-0005-0000-0000-000017000000}"/>
    <cellStyle name="Normal 2 4 3" xfId="24" xr:uid="{00000000-0005-0000-0000-000018000000}"/>
    <cellStyle name="Normal 2 5" xfId="25" xr:uid="{00000000-0005-0000-0000-000019000000}"/>
    <cellStyle name="Normal 2 5 2" xfId="26" xr:uid="{00000000-0005-0000-0000-00001A000000}"/>
    <cellStyle name="Normal 2 5 3" xfId="27" xr:uid="{00000000-0005-0000-0000-00001B000000}"/>
    <cellStyle name="Normal 2 5 4" xfId="28" xr:uid="{00000000-0005-0000-0000-00001C000000}"/>
    <cellStyle name="Normal 2 6" xfId="72" xr:uid="{819CB616-A511-41D3-AF2A-1659856C33BF}"/>
    <cellStyle name="Normal 3" xfId="29" xr:uid="{00000000-0005-0000-0000-00001D000000}"/>
    <cellStyle name="Normal 3 2" xfId="30" xr:uid="{00000000-0005-0000-0000-00001E000000}"/>
    <cellStyle name="Normal 3 3" xfId="31" xr:uid="{00000000-0005-0000-0000-00001F000000}"/>
    <cellStyle name="Normal 4" xfId="32" xr:uid="{00000000-0005-0000-0000-000020000000}"/>
    <cellStyle name="Normal 4 2" xfId="33" xr:uid="{00000000-0005-0000-0000-000021000000}"/>
    <cellStyle name="Normal 4 3" xfId="34" xr:uid="{00000000-0005-0000-0000-000022000000}"/>
    <cellStyle name="Normal 4 3 2" xfId="35" xr:uid="{00000000-0005-0000-0000-000023000000}"/>
    <cellStyle name="Normal 4 3 3" xfId="36" xr:uid="{00000000-0005-0000-0000-000024000000}"/>
    <cellStyle name="Normal 4 4" xfId="37" xr:uid="{00000000-0005-0000-0000-000025000000}"/>
    <cellStyle name="Normal 4 4 2" xfId="38" xr:uid="{00000000-0005-0000-0000-000026000000}"/>
    <cellStyle name="Normal 5" xfId="39" xr:uid="{00000000-0005-0000-0000-000027000000}"/>
    <cellStyle name="Normal 5 2" xfId="40" xr:uid="{00000000-0005-0000-0000-000028000000}"/>
    <cellStyle name="Normal 6" xfId="41" xr:uid="{00000000-0005-0000-0000-000029000000}"/>
    <cellStyle name="Normal 7" xfId="42" xr:uid="{00000000-0005-0000-0000-00002A000000}"/>
    <cellStyle name="Normal 8" xfId="43" xr:uid="{00000000-0005-0000-0000-00002B000000}"/>
    <cellStyle name="Normal 8 2" xfId="44" xr:uid="{00000000-0005-0000-0000-00002C000000}"/>
    <cellStyle name="Normal 8 3" xfId="45" xr:uid="{00000000-0005-0000-0000-00002D000000}"/>
    <cellStyle name="Normal 9" xfId="46" xr:uid="{00000000-0005-0000-0000-00002E000000}"/>
    <cellStyle name="Normal 9 2" xfId="47" xr:uid="{00000000-0005-0000-0000-00002F000000}"/>
    <cellStyle name="Normal 9 3" xfId="48" xr:uid="{00000000-0005-0000-0000-000030000000}"/>
    <cellStyle name="Normal_Orçamento RETIFICADO DA OBRA JUNHO - CERTO" xfId="49" xr:uid="{00000000-0005-0000-0000-000031000000}"/>
    <cellStyle name="planilhas" xfId="50" xr:uid="{00000000-0005-0000-0000-000033000000}"/>
    <cellStyle name="Porcentagem" xfId="51" builtinId="5"/>
    <cellStyle name="Porcentagem 2" xfId="52" xr:uid="{00000000-0005-0000-0000-000035000000}"/>
    <cellStyle name="Porcentagem 2 2" xfId="53" xr:uid="{00000000-0005-0000-0000-000036000000}"/>
    <cellStyle name="Porcentagem 2 3" xfId="54" xr:uid="{00000000-0005-0000-0000-000037000000}"/>
    <cellStyle name="Porcentagem 3" xfId="55" xr:uid="{00000000-0005-0000-0000-000038000000}"/>
    <cellStyle name="Separador de milhares 2" xfId="56" xr:uid="{00000000-0005-0000-0000-000039000000}"/>
    <cellStyle name="Separador de milhares 3" xfId="57" xr:uid="{00000000-0005-0000-0000-00003A000000}"/>
    <cellStyle name="Separador de milhares 3 2" xfId="58" xr:uid="{00000000-0005-0000-0000-00003B000000}"/>
    <cellStyle name="Separador de milhares 3 3" xfId="59" xr:uid="{00000000-0005-0000-0000-00003C000000}"/>
    <cellStyle name="Separador de milhares 3 4" xfId="60" xr:uid="{00000000-0005-0000-0000-00003D000000}"/>
    <cellStyle name="Separador de milhares 4" xfId="61" xr:uid="{00000000-0005-0000-0000-00003E000000}"/>
    <cellStyle name="SNEVERS" xfId="62" xr:uid="{00000000-0005-0000-0000-00003F000000}"/>
    <cellStyle name="Vírgula" xfId="63" builtinId="3"/>
    <cellStyle name="Vírgula 2" xfId="64" xr:uid="{00000000-0005-0000-0000-000041000000}"/>
    <cellStyle name="Vírgula 2 2" xfId="65" xr:uid="{00000000-0005-0000-0000-000042000000}"/>
    <cellStyle name="Vírgula 2 3" xfId="66" xr:uid="{00000000-0005-0000-0000-000043000000}"/>
    <cellStyle name="Vírgula 3" xfId="67" xr:uid="{00000000-0005-0000-0000-000044000000}"/>
    <cellStyle name="Vírgula 4" xfId="68" xr:uid="{00000000-0005-0000-0000-000045000000}"/>
  </cellStyles>
  <dxfs count="5178"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indexed="31"/>
          <bgColor indexed="42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50800</xdr:rowOff>
    </xdr:from>
    <xdr:to>
      <xdr:col>1</xdr:col>
      <xdr:colOff>558800</xdr:colOff>
      <xdr:row>4</xdr:row>
      <xdr:rowOff>0</xdr:rowOff>
    </xdr:to>
    <xdr:pic>
      <xdr:nvPicPr>
        <xdr:cNvPr id="24864" name="Picture 2">
          <a:extLst>
            <a:ext uri="{FF2B5EF4-FFF2-40B4-BE49-F238E27FC236}">
              <a16:creationId xmlns:a16="http://schemas.microsoft.com/office/drawing/2014/main" id="{F1C4C94C-195D-0D43-AA25-3A78B8D4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0800"/>
          <a:ext cx="977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50800</xdr:rowOff>
    </xdr:from>
    <xdr:to>
      <xdr:col>3</xdr:col>
      <xdr:colOff>558800</xdr:colOff>
      <xdr:row>4</xdr:row>
      <xdr:rowOff>0</xdr:rowOff>
    </xdr:to>
    <xdr:pic>
      <xdr:nvPicPr>
        <xdr:cNvPr id="31907" name="Picture 2">
          <a:extLst>
            <a:ext uri="{FF2B5EF4-FFF2-40B4-BE49-F238E27FC236}">
              <a16:creationId xmlns:a16="http://schemas.microsoft.com/office/drawing/2014/main" id="{5529CE31-7517-C24B-8E06-371DA98A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0800"/>
          <a:ext cx="97790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135467</xdr:colOff>
      <xdr:row>0</xdr:row>
      <xdr:rowOff>19050</xdr:rowOff>
    </xdr:from>
    <xdr:to>
      <xdr:col>0</xdr:col>
      <xdr:colOff>1003300</xdr:colOff>
      <xdr:row>3</xdr:row>
      <xdr:rowOff>169334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127049A-38F9-4B8C-AFCF-BC0DEA2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7" y="19050"/>
          <a:ext cx="867833" cy="922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25400</xdr:rowOff>
    </xdr:from>
    <xdr:to>
      <xdr:col>0</xdr:col>
      <xdr:colOff>838200</xdr:colOff>
      <xdr:row>3</xdr:row>
      <xdr:rowOff>152400</xdr:rowOff>
    </xdr:to>
    <xdr:pic>
      <xdr:nvPicPr>
        <xdr:cNvPr id="25888" name="Picture 2">
          <a:extLst>
            <a:ext uri="{FF2B5EF4-FFF2-40B4-BE49-F238E27FC236}">
              <a16:creationId xmlns:a16="http://schemas.microsoft.com/office/drawing/2014/main" id="{640CF5D5-2750-494C-9920-3AACD88D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25400"/>
          <a:ext cx="812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E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%20-%20Vi&#225;rios\Recape%202017\CR%201039.006-412017-R$%20987.600,00%20-%20N&#205;VEL%20II\QC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%20-%20Vi&#225;rios\Recape%202017\CR%201039.136-992017-R$%20295.300,00%20-%20n&#237;vel%20I%20Entregue%2005.12.2017\Or&#231;amento\OR&#199;AMENTO_Recapeamento_Centro_Fase%202_R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scila\Desktop\PRISCILA%20JUNIA\Ata%20de%20pintura%202021\PLANILHA_MULTIPLA_V3_05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  <sheetName val="PLE2"/>
    </sheetNames>
    <sheetDataSet>
      <sheetData sheetId="0" refreshError="1">
        <row r="33">
          <cell r="A33" t="str">
            <v>Núm do Evento</v>
          </cell>
        </row>
      </sheetData>
      <sheetData sheetId="1" refreshError="1"/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 refreshError="1">
        <row r="22">
          <cell r="J22" t="str">
            <v>OGU não-PAC</v>
          </cell>
        </row>
      </sheetData>
      <sheetData sheetId="1" refreshError="1">
        <row r="14">
          <cell r="AH14">
            <v>0</v>
          </cell>
        </row>
        <row r="15">
          <cell r="AH15" t="str">
            <v>Adm. Direta</v>
          </cell>
        </row>
        <row r="26">
          <cell r="AH26">
            <v>0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5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"/>
      <sheetName val="PLQ"/>
      <sheetName val="QCI"/>
      <sheetName val="Resumo _ Licitação"/>
      <sheetName val="CRONOGRAMA_ Licitação"/>
      <sheetName val="PLE"/>
      <sheetName val="CFF"/>
      <sheetName val="Distâncias"/>
      <sheetName val="Sinapi"/>
      <sheetName val="FDE"/>
      <sheetName val="SIU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ER123"/>
  <sheetViews>
    <sheetView showZeros="0" tabSelected="1" zoomScaleNormal="100" zoomScaleSheetLayoutView="100" workbookViewId="0">
      <selection activeCell="D92" sqref="D92"/>
    </sheetView>
  </sheetViews>
  <sheetFormatPr defaultColWidth="9.140625" defaultRowHeight="12.75" outlineLevelRow="1" outlineLevelCol="1" x14ac:dyDescent="0.2"/>
  <cols>
    <col min="1" max="1" width="12" style="1" customWidth="1"/>
    <col min="2" max="2" width="13.85546875" style="1" customWidth="1"/>
    <col min="3" max="3" width="16.28515625" style="1" bestFit="1" customWidth="1"/>
    <col min="4" max="4" width="76.28515625" style="2" customWidth="1"/>
    <col min="5" max="5" width="12.140625" style="1" customWidth="1"/>
    <col min="6" max="6" width="10.42578125" style="3" customWidth="1"/>
    <col min="7" max="7" width="16.5703125" style="3" customWidth="1"/>
    <col min="8" max="8" width="16.7109375" style="4" customWidth="1"/>
    <col min="9" max="9" width="21.28515625" style="4" customWidth="1"/>
    <col min="10" max="10" width="13.140625" style="5" customWidth="1"/>
    <col min="11" max="11" width="12.42578125" style="567" hidden="1" customWidth="1"/>
    <col min="12" max="12" width="9.42578125" style="7" hidden="1" customWidth="1"/>
    <col min="13" max="17" width="13.7109375" style="7" hidden="1" customWidth="1" outlineLevel="1"/>
    <col min="18" max="18" width="15.85546875" style="7" hidden="1" customWidth="1" collapsed="1"/>
    <col min="19" max="19" width="9.42578125" style="7" hidden="1" customWidth="1"/>
    <col min="20" max="24" width="13.7109375" style="7" hidden="1" customWidth="1" outlineLevel="1"/>
    <col min="25" max="25" width="14.42578125" style="7" hidden="1" customWidth="1" collapsed="1"/>
    <col min="26" max="26" width="9.42578125" style="7" hidden="1" customWidth="1"/>
    <col min="27" max="31" width="13.7109375" style="7" hidden="1" customWidth="1" outlineLevel="1"/>
    <col min="32" max="32" width="14.7109375" style="7" hidden="1" customWidth="1" collapsed="1"/>
    <col min="33" max="33" width="9.42578125" style="7" hidden="1" customWidth="1"/>
    <col min="34" max="38" width="13.7109375" style="7" hidden="1" customWidth="1" outlineLevel="1"/>
    <col min="39" max="39" width="14.140625" style="7" hidden="1" customWidth="1" collapsed="1"/>
    <col min="40" max="40" width="9.42578125" style="7" hidden="1" customWidth="1"/>
    <col min="41" max="45" width="13.7109375" style="7" hidden="1" customWidth="1" outlineLevel="1"/>
    <col min="46" max="46" width="12.140625" style="7" hidden="1" customWidth="1" collapsed="1"/>
    <col min="47" max="47" width="9.42578125" style="7" hidden="1" customWidth="1"/>
    <col min="48" max="52" width="13.7109375" style="7" hidden="1" customWidth="1" outlineLevel="1"/>
    <col min="53" max="53" width="12.140625" style="7" hidden="1" customWidth="1" collapsed="1"/>
    <col min="54" max="54" width="9.42578125" style="7" hidden="1" customWidth="1"/>
    <col min="55" max="59" width="13.7109375" style="7" hidden="1" customWidth="1" outlineLevel="1"/>
    <col min="60" max="60" width="12.140625" style="7" hidden="1" customWidth="1" collapsed="1"/>
    <col min="61" max="61" width="9.42578125" style="7" hidden="1" customWidth="1"/>
    <col min="62" max="66" width="13.7109375" style="7" hidden="1" customWidth="1" outlineLevel="1"/>
    <col min="67" max="67" width="12.140625" style="7" hidden="1" customWidth="1" collapsed="1"/>
    <col min="68" max="68" width="9.42578125" style="7" hidden="1" customWidth="1"/>
    <col min="69" max="73" width="13.7109375" style="7" hidden="1" customWidth="1" outlineLevel="1"/>
    <col min="74" max="74" width="12.140625" style="7" hidden="1" customWidth="1" collapsed="1"/>
    <col min="75" max="75" width="9.42578125" style="7" hidden="1" customWidth="1"/>
    <col min="76" max="80" width="13.7109375" style="7" hidden="1" customWidth="1" outlineLevel="1"/>
    <col min="81" max="81" width="12.140625" style="7" hidden="1" customWidth="1" collapsed="1"/>
    <col min="82" max="82" width="9.42578125" style="7" hidden="1" customWidth="1"/>
    <col min="83" max="87" width="13.7109375" style="7" hidden="1" customWidth="1" outlineLevel="1"/>
    <col min="88" max="88" width="19.42578125" style="7" hidden="1" customWidth="1" collapsed="1"/>
    <col min="89" max="89" width="9.42578125" style="7" hidden="1" customWidth="1"/>
    <col min="90" max="90" width="13.7109375" style="7" hidden="1" customWidth="1" outlineLevel="1"/>
    <col min="91" max="94" width="15.28515625" style="7" hidden="1" customWidth="1" outlineLevel="1"/>
    <col min="95" max="95" width="21" style="7" hidden="1" customWidth="1" collapsed="1"/>
    <col min="96" max="96" width="9.42578125" style="7" hidden="1" customWidth="1"/>
    <col min="97" max="97" width="13.7109375" style="7" hidden="1" customWidth="1" outlineLevel="1"/>
    <col min="98" max="101" width="15.28515625" style="7" hidden="1" customWidth="1" outlineLevel="1"/>
    <col min="102" max="102" width="18" style="7" hidden="1" customWidth="1" collapsed="1"/>
    <col min="103" max="103" width="9.42578125" style="7" hidden="1" customWidth="1"/>
    <col min="104" max="104" width="13.7109375" style="7" hidden="1" customWidth="1" outlineLevel="1"/>
    <col min="105" max="108" width="15.28515625" style="7" hidden="1" customWidth="1" outlineLevel="1"/>
    <col min="109" max="109" width="18" style="7" hidden="1" customWidth="1" collapsed="1"/>
    <col min="110" max="110" width="9.42578125" style="7" hidden="1" customWidth="1"/>
    <col min="111" max="111" width="13.7109375" style="7" hidden="1" customWidth="1" outlineLevel="1"/>
    <col min="112" max="115" width="15.28515625" style="7" hidden="1" customWidth="1" outlineLevel="1"/>
    <col min="116" max="116" width="20.42578125" style="7" hidden="1" customWidth="1" collapsed="1"/>
    <col min="117" max="117" width="9.42578125" style="7" hidden="1" customWidth="1"/>
    <col min="118" max="118" width="13.7109375" style="7" hidden="1" customWidth="1" outlineLevel="1"/>
    <col min="119" max="122" width="15.28515625" style="7" hidden="1" customWidth="1" outlineLevel="1"/>
    <col min="123" max="123" width="18" style="7" hidden="1" customWidth="1" collapsed="1"/>
    <col min="124" max="124" width="9.42578125" style="7" hidden="1" customWidth="1"/>
    <col min="125" max="125" width="13.7109375" style="7" hidden="1" customWidth="1" outlineLevel="1"/>
    <col min="126" max="129" width="15.28515625" style="7" hidden="1" customWidth="1" outlineLevel="1"/>
    <col min="130" max="130" width="18.28515625" style="7" hidden="1" customWidth="1" collapsed="1"/>
    <col min="131" max="131" width="9.42578125" style="7" hidden="1" customWidth="1"/>
    <col min="132" max="132" width="13.7109375" style="7" hidden="1" customWidth="1" outlineLevel="1"/>
    <col min="133" max="136" width="15.28515625" style="7" hidden="1" customWidth="1" outlineLevel="1"/>
    <col min="137" max="137" width="18.28515625" style="7" hidden="1" customWidth="1" collapsed="1"/>
    <col min="138" max="138" width="13.85546875" style="7" hidden="1" customWidth="1"/>
    <col min="139" max="139" width="20.85546875" style="7" hidden="1" customWidth="1"/>
    <col min="140" max="140" width="11.42578125" style="7" hidden="1" customWidth="1"/>
    <col min="141" max="141" width="23.7109375" style="167" hidden="1" customWidth="1"/>
    <col min="142" max="142" width="14.28515625" style="153" bestFit="1" customWidth="1"/>
    <col min="143" max="148" width="14.28515625" style="153" customWidth="1"/>
    <col min="149" max="16384" width="9.140625" style="153"/>
  </cols>
  <sheetData>
    <row r="1" spans="1:141" ht="30" x14ac:dyDescent="0.2">
      <c r="A1" s="91"/>
      <c r="B1" s="92"/>
      <c r="C1" s="208"/>
      <c r="D1" s="598" t="s">
        <v>0</v>
      </c>
      <c r="E1" s="598"/>
      <c r="F1" s="598"/>
      <c r="G1" s="598"/>
      <c r="H1" s="598"/>
      <c r="I1" s="598"/>
      <c r="J1" s="599"/>
      <c r="K1" s="556" t="s">
        <v>892</v>
      </c>
      <c r="L1" s="605" t="s">
        <v>980</v>
      </c>
      <c r="M1" s="606"/>
    </row>
    <row r="2" spans="1:141" ht="18" x14ac:dyDescent="0.2">
      <c r="A2" s="93"/>
      <c r="B2" s="8"/>
      <c r="D2" s="600" t="s">
        <v>1</v>
      </c>
      <c r="E2" s="600"/>
      <c r="F2" s="600"/>
      <c r="G2" s="600"/>
      <c r="H2" s="600"/>
      <c r="I2" s="600"/>
      <c r="J2" s="601"/>
      <c r="K2" s="557">
        <v>1</v>
      </c>
      <c r="L2" s="607"/>
      <c r="M2" s="608"/>
    </row>
    <row r="3" spans="1:141" ht="18" x14ac:dyDescent="0.2">
      <c r="A3" s="93"/>
      <c r="B3" s="8"/>
      <c r="D3" s="602" t="s">
        <v>934</v>
      </c>
      <c r="E3" s="602"/>
      <c r="F3" s="602"/>
      <c r="G3" s="602"/>
      <c r="H3" s="602"/>
      <c r="I3" s="602"/>
      <c r="J3" s="603"/>
      <c r="K3" s="558"/>
      <c r="L3" s="10"/>
    </row>
    <row r="4" spans="1:141" ht="15.75" x14ac:dyDescent="0.2">
      <c r="A4" s="93"/>
      <c r="B4" s="8"/>
      <c r="D4" s="11"/>
      <c r="E4" s="12"/>
      <c r="F4" s="13"/>
      <c r="G4" s="12"/>
      <c r="H4" s="12"/>
      <c r="I4" s="12"/>
      <c r="J4" s="94"/>
      <c r="K4" s="558"/>
    </row>
    <row r="5" spans="1:141" s="154" customFormat="1" ht="15.75" x14ac:dyDescent="0.2">
      <c r="A5" s="95" t="s">
        <v>2</v>
      </c>
      <c r="B5" s="12"/>
      <c r="C5" s="14"/>
      <c r="D5" s="14" t="s">
        <v>1653</v>
      </c>
      <c r="E5" s="12"/>
      <c r="J5" s="98"/>
      <c r="K5" s="559"/>
      <c r="L5" s="7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68"/>
    </row>
    <row r="6" spans="1:141" s="154" customFormat="1" ht="7.5" customHeight="1" x14ac:dyDescent="0.2">
      <c r="A6" s="96"/>
      <c r="B6" s="12"/>
      <c r="C6" s="16"/>
      <c r="D6" s="16"/>
      <c r="E6" s="12"/>
      <c r="J6" s="94"/>
      <c r="K6" s="55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68"/>
    </row>
    <row r="7" spans="1:141" s="154" customFormat="1" ht="15.75" x14ac:dyDescent="0.2">
      <c r="A7" s="97" t="s">
        <v>3</v>
      </c>
      <c r="B7" s="14"/>
      <c r="C7" s="14"/>
      <c r="D7" s="14" t="s">
        <v>1675</v>
      </c>
      <c r="E7" s="12"/>
      <c r="F7" s="604"/>
      <c r="G7" s="604"/>
      <c r="H7" s="523"/>
      <c r="I7" s="523"/>
      <c r="J7" s="101"/>
      <c r="K7" s="559"/>
      <c r="L7" s="15"/>
      <c r="M7" s="15"/>
      <c r="N7" s="15"/>
      <c r="O7" s="15"/>
      <c r="P7" s="15"/>
      <c r="Q7" s="17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68"/>
    </row>
    <row r="8" spans="1:141" s="154" customFormat="1" ht="7.5" customHeight="1" x14ac:dyDescent="0.2">
      <c r="A8" s="97"/>
      <c r="B8" s="14"/>
      <c r="C8" s="14"/>
      <c r="D8" s="14"/>
      <c r="E8" s="12"/>
      <c r="F8" s="13"/>
      <c r="G8" s="12"/>
      <c r="H8" s="12"/>
      <c r="I8" s="12"/>
      <c r="J8" s="101"/>
      <c r="K8" s="559"/>
      <c r="L8" s="15"/>
      <c r="M8" s="15"/>
      <c r="N8" s="15"/>
      <c r="O8" s="15"/>
      <c r="P8" s="15"/>
      <c r="Q8" s="17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68"/>
    </row>
    <row r="9" spans="1:141" s="154" customFormat="1" ht="15.75" x14ac:dyDescent="0.2">
      <c r="A9" s="97" t="s">
        <v>6</v>
      </c>
      <c r="B9" s="14"/>
      <c r="C9" s="14"/>
      <c r="D9" s="9" t="s">
        <v>1654</v>
      </c>
      <c r="E9" s="12"/>
      <c r="F9" s="609" t="s">
        <v>1673</v>
      </c>
      <c r="G9" s="609"/>
      <c r="H9" s="18"/>
      <c r="I9" s="591">
        <f>I80</f>
        <v>0</v>
      </c>
      <c r="J9" s="237"/>
      <c r="K9" s="559"/>
      <c r="L9" s="15"/>
      <c r="M9" s="15"/>
      <c r="N9" s="15"/>
      <c r="O9" s="15"/>
      <c r="P9" s="15"/>
      <c r="Q9" s="17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68"/>
    </row>
    <row r="10" spans="1:141" s="154" customFormat="1" ht="7.5" customHeight="1" x14ac:dyDescent="0.2">
      <c r="A10" s="99"/>
      <c r="B10" s="12"/>
      <c r="C10" s="16"/>
      <c r="D10" s="16"/>
      <c r="E10" s="12"/>
      <c r="F10" s="233"/>
      <c r="G10" s="233"/>
      <c r="H10" s="18"/>
      <c r="I10" s="18"/>
      <c r="J10" s="100"/>
      <c r="K10" s="55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68"/>
    </row>
    <row r="11" spans="1:141" s="154" customFormat="1" ht="16.5" thickBot="1" x14ac:dyDescent="0.25">
      <c r="A11" s="230" t="s">
        <v>529</v>
      </c>
      <c r="B11" s="238"/>
      <c r="C11" s="238"/>
      <c r="D11" s="544" t="s">
        <v>1722</v>
      </c>
      <c r="E11" s="238"/>
      <c r="F11" s="610"/>
      <c r="G11" s="610"/>
      <c r="H11" s="522"/>
      <c r="I11" s="522"/>
      <c r="J11" s="239"/>
      <c r="K11" s="560"/>
      <c r="L11" s="597">
        <v>1</v>
      </c>
      <c r="M11" s="597"/>
      <c r="N11" s="597"/>
      <c r="O11" s="597"/>
      <c r="P11" s="597"/>
      <c r="Q11" s="597"/>
      <c r="R11" s="597"/>
      <c r="S11" s="597">
        <f>L11+1</f>
        <v>2</v>
      </c>
      <c r="T11" s="597"/>
      <c r="U11" s="597"/>
      <c r="V11" s="597"/>
      <c r="W11" s="597"/>
      <c r="X11" s="597"/>
      <c r="Y11" s="597"/>
      <c r="Z11" s="597">
        <f>S11+1</f>
        <v>3</v>
      </c>
      <c r="AA11" s="597"/>
      <c r="AB11" s="597"/>
      <c r="AC11" s="597"/>
      <c r="AD11" s="597"/>
      <c r="AE11" s="597"/>
      <c r="AF11" s="597"/>
      <c r="AG11" s="597">
        <f>Z11+1</f>
        <v>4</v>
      </c>
      <c r="AH11" s="597"/>
      <c r="AI11" s="597"/>
      <c r="AJ11" s="597"/>
      <c r="AK11" s="597"/>
      <c r="AL11" s="597"/>
      <c r="AM11" s="597"/>
      <c r="AN11" s="597">
        <f>AG11+1</f>
        <v>5</v>
      </c>
      <c r="AO11" s="597"/>
      <c r="AP11" s="597"/>
      <c r="AQ11" s="597"/>
      <c r="AR11" s="597"/>
      <c r="AS11" s="597"/>
      <c r="AT11" s="597"/>
      <c r="AU11" s="597">
        <f>AN11+1</f>
        <v>6</v>
      </c>
      <c r="AV11" s="597"/>
      <c r="AW11" s="597"/>
      <c r="AX11" s="597"/>
      <c r="AY11" s="597"/>
      <c r="AZ11" s="597"/>
      <c r="BA11" s="597"/>
      <c r="BB11" s="597">
        <f>AU11+1</f>
        <v>7</v>
      </c>
      <c r="BC11" s="597"/>
      <c r="BD11" s="597"/>
      <c r="BE11" s="597"/>
      <c r="BF11" s="597"/>
      <c r="BG11" s="597"/>
      <c r="BH11" s="597"/>
      <c r="BI11" s="597">
        <f>BB11+1</f>
        <v>8</v>
      </c>
      <c r="BJ11" s="597"/>
      <c r="BK11" s="597"/>
      <c r="BL11" s="597"/>
      <c r="BM11" s="597"/>
      <c r="BN11" s="597"/>
      <c r="BO11" s="597"/>
      <c r="BP11" s="597">
        <f>BI11+1</f>
        <v>9</v>
      </c>
      <c r="BQ11" s="597"/>
      <c r="BR11" s="597"/>
      <c r="BS11" s="597"/>
      <c r="BT11" s="597"/>
      <c r="BU11" s="597"/>
      <c r="BV11" s="597"/>
      <c r="BW11" s="597">
        <f>BP11+1</f>
        <v>10</v>
      </c>
      <c r="BX11" s="597"/>
      <c r="BY11" s="597"/>
      <c r="BZ11" s="597"/>
      <c r="CA11" s="597"/>
      <c r="CB11" s="597"/>
      <c r="CC11" s="597"/>
      <c r="CD11" s="597">
        <f>BW11+1</f>
        <v>11</v>
      </c>
      <c r="CE11" s="597"/>
      <c r="CF11" s="597"/>
      <c r="CG11" s="597"/>
      <c r="CH11" s="597"/>
      <c r="CI11" s="597"/>
      <c r="CJ11" s="597"/>
      <c r="CK11" s="597">
        <f>CD11+1</f>
        <v>12</v>
      </c>
      <c r="CL11" s="597"/>
      <c r="CM11" s="597"/>
      <c r="CN11" s="597"/>
      <c r="CO11" s="597"/>
      <c r="CP11" s="597"/>
      <c r="CQ11" s="597"/>
      <c r="CR11" s="597">
        <f>CK11+1</f>
        <v>13</v>
      </c>
      <c r="CS11" s="597"/>
      <c r="CT11" s="597"/>
      <c r="CU11" s="597"/>
      <c r="CV11" s="597"/>
      <c r="CW11" s="597"/>
      <c r="CX11" s="597"/>
      <c r="CY11" s="597">
        <f>CR11+1</f>
        <v>14</v>
      </c>
      <c r="CZ11" s="597"/>
      <c r="DA11" s="597"/>
      <c r="DB11" s="597"/>
      <c r="DC11" s="597"/>
      <c r="DD11" s="597"/>
      <c r="DE11" s="597"/>
      <c r="DF11" s="597">
        <f>CY11+1</f>
        <v>15</v>
      </c>
      <c r="DG11" s="597"/>
      <c r="DH11" s="597"/>
      <c r="DI11" s="597"/>
      <c r="DJ11" s="597"/>
      <c r="DK11" s="597"/>
      <c r="DL11" s="597"/>
      <c r="DM11" s="597">
        <f>DF11+1</f>
        <v>16</v>
      </c>
      <c r="DN11" s="597"/>
      <c r="DO11" s="597"/>
      <c r="DP11" s="597"/>
      <c r="DQ11" s="597"/>
      <c r="DR11" s="597"/>
      <c r="DS11" s="597"/>
      <c r="DT11" s="597">
        <f>DM11+1</f>
        <v>17</v>
      </c>
      <c r="DU11" s="597"/>
      <c r="DV11" s="597"/>
      <c r="DW11" s="597"/>
      <c r="DX11" s="597"/>
      <c r="DY11" s="597"/>
      <c r="DZ11" s="597"/>
      <c r="EA11" s="597">
        <f>DT11+1</f>
        <v>18</v>
      </c>
      <c r="EB11" s="597"/>
      <c r="EC11" s="597"/>
      <c r="ED11" s="597"/>
      <c r="EE11" s="597"/>
      <c r="EF11" s="597"/>
      <c r="EG11" s="597"/>
      <c r="EH11" s="611" t="s">
        <v>8</v>
      </c>
      <c r="EI11" s="611"/>
      <c r="EJ11" s="611" t="s">
        <v>9</v>
      </c>
      <c r="EK11" s="611"/>
    </row>
    <row r="12" spans="1:141" ht="13.5" thickBot="1" x14ac:dyDescent="0.25">
      <c r="A12" s="102"/>
      <c r="B12" s="19"/>
      <c r="C12" s="19"/>
      <c r="D12" s="20"/>
      <c r="E12" s="21"/>
      <c r="F12" s="160"/>
      <c r="G12" s="21"/>
      <c r="H12" s="21"/>
      <c r="I12" s="21"/>
      <c r="J12" s="103"/>
      <c r="K12" s="561" t="s">
        <v>8</v>
      </c>
    </row>
    <row r="13" spans="1:141" s="155" customFormat="1" ht="36.75" thickBot="1" x14ac:dyDescent="0.25">
      <c r="A13" s="128" t="s">
        <v>530</v>
      </c>
      <c r="B13" s="128" t="s">
        <v>537</v>
      </c>
      <c r="C13" s="121" t="s">
        <v>10</v>
      </c>
      <c r="D13" s="129" t="s">
        <v>908</v>
      </c>
      <c r="E13" s="130" t="s">
        <v>11</v>
      </c>
      <c r="F13" s="164" t="s">
        <v>12</v>
      </c>
      <c r="G13" s="131" t="s">
        <v>1719</v>
      </c>
      <c r="H13" s="132" t="s">
        <v>1723</v>
      </c>
      <c r="I13" s="132" t="s">
        <v>1721</v>
      </c>
      <c r="J13" s="133" t="s">
        <v>13</v>
      </c>
      <c r="K13" s="562"/>
      <c r="L13" s="264" t="s">
        <v>14</v>
      </c>
      <c r="M13" s="23" t="s">
        <v>15</v>
      </c>
      <c r="N13" s="23" t="s">
        <v>16</v>
      </c>
      <c r="O13" s="23" t="s">
        <v>17</v>
      </c>
      <c r="P13" s="23" t="s">
        <v>18</v>
      </c>
      <c r="Q13" s="23" t="s">
        <v>19</v>
      </c>
      <c r="R13" s="24" t="s">
        <v>20</v>
      </c>
      <c r="S13" s="22" t="s">
        <v>14</v>
      </c>
      <c r="T13" s="23" t="s">
        <v>15</v>
      </c>
      <c r="U13" s="23" t="s">
        <v>16</v>
      </c>
      <c r="V13" s="23" t="s">
        <v>17</v>
      </c>
      <c r="W13" s="23" t="s">
        <v>18</v>
      </c>
      <c r="X13" s="23" t="s">
        <v>19</v>
      </c>
      <c r="Y13" s="24" t="s">
        <v>20</v>
      </c>
      <c r="Z13" s="22" t="s">
        <v>14</v>
      </c>
      <c r="AA13" s="23" t="s">
        <v>15</v>
      </c>
      <c r="AB13" s="23" t="s">
        <v>16</v>
      </c>
      <c r="AC13" s="23" t="s">
        <v>17</v>
      </c>
      <c r="AD13" s="23" t="s">
        <v>18</v>
      </c>
      <c r="AE13" s="23" t="s">
        <v>19</v>
      </c>
      <c r="AF13" s="24" t="s">
        <v>20</v>
      </c>
      <c r="AG13" s="22" t="s">
        <v>14</v>
      </c>
      <c r="AH13" s="23" t="s">
        <v>15</v>
      </c>
      <c r="AI13" s="23" t="s">
        <v>16</v>
      </c>
      <c r="AJ13" s="23" t="s">
        <v>17</v>
      </c>
      <c r="AK13" s="23" t="s">
        <v>18</v>
      </c>
      <c r="AL13" s="23" t="s">
        <v>19</v>
      </c>
      <c r="AM13" s="24" t="s">
        <v>20</v>
      </c>
      <c r="AN13" s="22" t="s">
        <v>14</v>
      </c>
      <c r="AO13" s="23" t="s">
        <v>15</v>
      </c>
      <c r="AP13" s="23" t="s">
        <v>16</v>
      </c>
      <c r="AQ13" s="23" t="s">
        <v>17</v>
      </c>
      <c r="AR13" s="23" t="s">
        <v>18</v>
      </c>
      <c r="AS13" s="23" t="s">
        <v>19</v>
      </c>
      <c r="AT13" s="24" t="s">
        <v>20</v>
      </c>
      <c r="AU13" s="22" t="s">
        <v>14</v>
      </c>
      <c r="AV13" s="23" t="s">
        <v>15</v>
      </c>
      <c r="AW13" s="23" t="s">
        <v>16</v>
      </c>
      <c r="AX13" s="23" t="s">
        <v>17</v>
      </c>
      <c r="AY13" s="23" t="s">
        <v>18</v>
      </c>
      <c r="AZ13" s="23" t="s">
        <v>19</v>
      </c>
      <c r="BA13" s="24" t="s">
        <v>20</v>
      </c>
      <c r="BB13" s="22" t="s">
        <v>14</v>
      </c>
      <c r="BC13" s="23" t="s">
        <v>15</v>
      </c>
      <c r="BD13" s="23" t="s">
        <v>16</v>
      </c>
      <c r="BE13" s="23" t="s">
        <v>17</v>
      </c>
      <c r="BF13" s="23" t="s">
        <v>18</v>
      </c>
      <c r="BG13" s="23" t="s">
        <v>19</v>
      </c>
      <c r="BH13" s="24" t="s">
        <v>20</v>
      </c>
      <c r="BI13" s="22" t="s">
        <v>14</v>
      </c>
      <c r="BJ13" s="23" t="s">
        <v>15</v>
      </c>
      <c r="BK13" s="23" t="s">
        <v>16</v>
      </c>
      <c r="BL13" s="23" t="s">
        <v>17</v>
      </c>
      <c r="BM13" s="23" t="s">
        <v>18</v>
      </c>
      <c r="BN13" s="23" t="s">
        <v>19</v>
      </c>
      <c r="BO13" s="24" t="s">
        <v>20</v>
      </c>
      <c r="BP13" s="22" t="s">
        <v>14</v>
      </c>
      <c r="BQ13" s="23" t="s">
        <v>15</v>
      </c>
      <c r="BR13" s="23" t="s">
        <v>16</v>
      </c>
      <c r="BS13" s="23" t="s">
        <v>17</v>
      </c>
      <c r="BT13" s="23" t="s">
        <v>18</v>
      </c>
      <c r="BU13" s="23" t="s">
        <v>19</v>
      </c>
      <c r="BV13" s="24" t="s">
        <v>20</v>
      </c>
      <c r="BW13" s="22" t="s">
        <v>14</v>
      </c>
      <c r="BX13" s="23" t="s">
        <v>15</v>
      </c>
      <c r="BY13" s="23" t="s">
        <v>16</v>
      </c>
      <c r="BZ13" s="23" t="s">
        <v>17</v>
      </c>
      <c r="CA13" s="23" t="s">
        <v>18</v>
      </c>
      <c r="CB13" s="23" t="s">
        <v>19</v>
      </c>
      <c r="CC13" s="24" t="s">
        <v>20</v>
      </c>
      <c r="CD13" s="22" t="s">
        <v>14</v>
      </c>
      <c r="CE13" s="23" t="s">
        <v>15</v>
      </c>
      <c r="CF13" s="23" t="s">
        <v>16</v>
      </c>
      <c r="CG13" s="23" t="s">
        <v>17</v>
      </c>
      <c r="CH13" s="23" t="s">
        <v>18</v>
      </c>
      <c r="CI13" s="23" t="s">
        <v>19</v>
      </c>
      <c r="CJ13" s="24" t="s">
        <v>20</v>
      </c>
      <c r="CK13" s="22" t="s">
        <v>14</v>
      </c>
      <c r="CL13" s="23" t="s">
        <v>15</v>
      </c>
      <c r="CM13" s="23" t="s">
        <v>16</v>
      </c>
      <c r="CN13" s="23" t="s">
        <v>17</v>
      </c>
      <c r="CO13" s="23" t="s">
        <v>18</v>
      </c>
      <c r="CP13" s="23" t="s">
        <v>19</v>
      </c>
      <c r="CQ13" s="24" t="s">
        <v>20</v>
      </c>
      <c r="CR13" s="22" t="s">
        <v>14</v>
      </c>
      <c r="CS13" s="23" t="s">
        <v>15</v>
      </c>
      <c r="CT13" s="23" t="s">
        <v>16</v>
      </c>
      <c r="CU13" s="23" t="s">
        <v>17</v>
      </c>
      <c r="CV13" s="23" t="s">
        <v>18</v>
      </c>
      <c r="CW13" s="23" t="s">
        <v>19</v>
      </c>
      <c r="CX13" s="24" t="s">
        <v>20</v>
      </c>
      <c r="CY13" s="22" t="s">
        <v>14</v>
      </c>
      <c r="CZ13" s="23" t="s">
        <v>15</v>
      </c>
      <c r="DA13" s="23" t="s">
        <v>16</v>
      </c>
      <c r="DB13" s="23" t="s">
        <v>17</v>
      </c>
      <c r="DC13" s="23" t="s">
        <v>18</v>
      </c>
      <c r="DD13" s="23" t="s">
        <v>19</v>
      </c>
      <c r="DE13" s="24" t="s">
        <v>20</v>
      </c>
      <c r="DF13" s="22" t="s">
        <v>14</v>
      </c>
      <c r="DG13" s="23" t="s">
        <v>15</v>
      </c>
      <c r="DH13" s="23" t="s">
        <v>16</v>
      </c>
      <c r="DI13" s="23" t="s">
        <v>17</v>
      </c>
      <c r="DJ13" s="23" t="s">
        <v>18</v>
      </c>
      <c r="DK13" s="23" t="s">
        <v>19</v>
      </c>
      <c r="DL13" s="24" t="s">
        <v>20</v>
      </c>
      <c r="DM13" s="22" t="s">
        <v>14</v>
      </c>
      <c r="DN13" s="23" t="s">
        <v>15</v>
      </c>
      <c r="DO13" s="23" t="s">
        <v>16</v>
      </c>
      <c r="DP13" s="23" t="s">
        <v>17</v>
      </c>
      <c r="DQ13" s="23" t="s">
        <v>18</v>
      </c>
      <c r="DR13" s="23" t="s">
        <v>19</v>
      </c>
      <c r="DS13" s="24" t="s">
        <v>20</v>
      </c>
      <c r="DT13" s="22" t="s">
        <v>14</v>
      </c>
      <c r="DU13" s="23" t="s">
        <v>15</v>
      </c>
      <c r="DV13" s="23" t="s">
        <v>16</v>
      </c>
      <c r="DW13" s="23" t="s">
        <v>17</v>
      </c>
      <c r="DX13" s="23" t="s">
        <v>18</v>
      </c>
      <c r="DY13" s="23" t="s">
        <v>19</v>
      </c>
      <c r="DZ13" s="24" t="s">
        <v>20</v>
      </c>
      <c r="EA13" s="22" t="s">
        <v>14</v>
      </c>
      <c r="EB13" s="23" t="s">
        <v>15</v>
      </c>
      <c r="EC13" s="23" t="s">
        <v>16</v>
      </c>
      <c r="ED13" s="23" t="s">
        <v>17</v>
      </c>
      <c r="EE13" s="23" t="s">
        <v>18</v>
      </c>
      <c r="EF13" s="23" t="s">
        <v>19</v>
      </c>
      <c r="EG13" s="24" t="s">
        <v>20</v>
      </c>
      <c r="EH13" s="271" t="s">
        <v>14</v>
      </c>
      <c r="EI13" s="24" t="s">
        <v>20</v>
      </c>
      <c r="EJ13" s="23" t="s">
        <v>14</v>
      </c>
      <c r="EK13" s="147" t="s">
        <v>20</v>
      </c>
    </row>
    <row r="14" spans="1:141" s="156" customFormat="1" ht="15.75" thickBot="1" x14ac:dyDescent="0.3">
      <c r="A14" s="569">
        <v>1</v>
      </c>
      <c r="B14" s="570"/>
      <c r="C14" s="365"/>
      <c r="D14" s="525" t="s">
        <v>1655</v>
      </c>
      <c r="E14" s="236"/>
      <c r="F14" s="236"/>
      <c r="G14" s="612" t="s">
        <v>20</v>
      </c>
      <c r="H14" s="613"/>
      <c r="I14" s="576">
        <f>I15</f>
        <v>0</v>
      </c>
      <c r="J14" s="583" t="e">
        <f>J15</f>
        <v>#DIV/0!</v>
      </c>
      <c r="K14" s="563" t="e">
        <f>EH14</f>
        <v>#DIV/0!</v>
      </c>
      <c r="L14" s="263" t="e">
        <f>ROUND(R14/$E14,4)</f>
        <v>#DIV/0!</v>
      </c>
      <c r="M14" s="25" t="e">
        <f>SUMPRODUCT(M15:M23,$H15:$H23)/$E14</f>
        <v>#DIV/0!</v>
      </c>
      <c r="N14" s="25" t="e">
        <f>SUMPRODUCT(N15:N23,$H15:$H23)/$E14</f>
        <v>#DIV/0!</v>
      </c>
      <c r="O14" s="25" t="e">
        <f>SUMPRODUCT(O15:O23,$H15:$H23)/$E14</f>
        <v>#DIV/0!</v>
      </c>
      <c r="P14" s="25" t="e">
        <f>SUMPRODUCT(P15:P23,$H15:$H23)/$E14</f>
        <v>#DIV/0!</v>
      </c>
      <c r="Q14" s="25" t="e">
        <f>SUMPRODUCT(Q15:Q23,$H15:$H23)/$E14</f>
        <v>#DIV/0!</v>
      </c>
      <c r="R14" s="265">
        <f>SUM(R15:R23)</f>
        <v>0</v>
      </c>
      <c r="S14" s="268" t="e">
        <f>ROUND(Y14/$E14,4)</f>
        <v>#DIV/0!</v>
      </c>
      <c r="T14" s="25" t="e">
        <f>SUMPRODUCT(T15:T23,$H15:$H23)/$E14</f>
        <v>#DIV/0!</v>
      </c>
      <c r="U14" s="25" t="e">
        <f>SUMPRODUCT(U15:U23,$H15:$H23)/$E14</f>
        <v>#DIV/0!</v>
      </c>
      <c r="V14" s="25" t="e">
        <f>SUMPRODUCT(V15:V23,$H15:$H23)/$E14</f>
        <v>#DIV/0!</v>
      </c>
      <c r="W14" s="25" t="e">
        <f>SUMPRODUCT(W15:W23,$H15:$H23)/$E14</f>
        <v>#DIV/0!</v>
      </c>
      <c r="X14" s="25" t="e">
        <f>SUMPRODUCT(X15:X23,$H15:$H23)/$E14</f>
        <v>#DIV/0!</v>
      </c>
      <c r="Y14" s="26">
        <f>SUM(Y15:Y23)</f>
        <v>0</v>
      </c>
      <c r="Z14" s="270" t="e">
        <f>ROUND(AF14/$E14,4)</f>
        <v>#DIV/0!</v>
      </c>
      <c r="AA14" s="25" t="e">
        <f>SUMPRODUCT(AA15:AA23,$H15:$H23)/$E14</f>
        <v>#DIV/0!</v>
      </c>
      <c r="AB14" s="25" t="e">
        <f>SUMPRODUCT(AB15:AB23,$H15:$H23)/$E14</f>
        <v>#DIV/0!</v>
      </c>
      <c r="AC14" s="25" t="e">
        <f>SUMPRODUCT(AC15:AC23,$H15:$H23)/$E14</f>
        <v>#DIV/0!</v>
      </c>
      <c r="AD14" s="25" t="e">
        <f>SUMPRODUCT(AD15:AD23,$H15:$H23)/$E14</f>
        <v>#DIV/0!</v>
      </c>
      <c r="AE14" s="25" t="e">
        <f>SUMPRODUCT(AE15:AE23,$H15:$H23)/$E14</f>
        <v>#DIV/0!</v>
      </c>
      <c r="AF14" s="26">
        <f>SUM(AF15:AF23)</f>
        <v>0</v>
      </c>
      <c r="AG14" s="41" t="e">
        <f>ROUND(AM14/$E14,4)</f>
        <v>#DIV/0!</v>
      </c>
      <c r="AH14" s="25" t="e">
        <f>SUMPRODUCT(AH15:AH23,$H15:$H23)/$E14</f>
        <v>#DIV/0!</v>
      </c>
      <c r="AI14" s="25" t="e">
        <f>SUMPRODUCT(AI15:AI23,$H15:$H23)/$E14</f>
        <v>#DIV/0!</v>
      </c>
      <c r="AJ14" s="25" t="e">
        <f>SUMPRODUCT(AJ15:AJ23,$H15:$H23)/$E14</f>
        <v>#DIV/0!</v>
      </c>
      <c r="AK14" s="25" t="e">
        <f>SUMPRODUCT(AK15:AK23,$H15:$H23)/$E14</f>
        <v>#DIV/0!</v>
      </c>
      <c r="AL14" s="25" t="e">
        <f>SUMPRODUCT(AL15:AL23,$H15:$H23)/$E14</f>
        <v>#DIV/0!</v>
      </c>
      <c r="AM14" s="26">
        <f>SUM(AM15:AM23)</f>
        <v>0</v>
      </c>
      <c r="AN14" s="41" t="e">
        <f>ROUND(AT14/$E14,4)</f>
        <v>#DIV/0!</v>
      </c>
      <c r="AO14" s="25" t="e">
        <f>SUMPRODUCT(AO15:AO23,$H15:$H23)/$E14</f>
        <v>#DIV/0!</v>
      </c>
      <c r="AP14" s="25" t="e">
        <f>SUMPRODUCT(AP15:AP23,$H15:$H23)/$E14</f>
        <v>#DIV/0!</v>
      </c>
      <c r="AQ14" s="25" t="e">
        <f>SUMPRODUCT(AQ15:AQ23,$H15:$H23)/$E14</f>
        <v>#DIV/0!</v>
      </c>
      <c r="AR14" s="25" t="e">
        <f>SUMPRODUCT(AR15:AR23,$H15:$H23)/$E14</f>
        <v>#DIV/0!</v>
      </c>
      <c r="AS14" s="25" t="e">
        <f>SUMPRODUCT(AS15:AS23,$H15:$H23)/$E14</f>
        <v>#DIV/0!</v>
      </c>
      <c r="AT14" s="26">
        <f>SUM(AT15:AT23)</f>
        <v>0</v>
      </c>
      <c r="AU14" s="41" t="e">
        <f>ROUND(BA14/$E14,4)</f>
        <v>#DIV/0!</v>
      </c>
      <c r="AV14" s="25" t="e">
        <f>SUMPRODUCT(AV15:AV23,$H15:$H23)/$E14</f>
        <v>#DIV/0!</v>
      </c>
      <c r="AW14" s="25" t="e">
        <f>SUMPRODUCT(AW15:AW23,$H15:$H23)/$E14</f>
        <v>#DIV/0!</v>
      </c>
      <c r="AX14" s="25" t="e">
        <f>SUMPRODUCT(AX15:AX23,$H15:$H23)/$E14</f>
        <v>#DIV/0!</v>
      </c>
      <c r="AY14" s="25" t="e">
        <f>SUMPRODUCT(AY15:AY23,$H15:$H23)/$E14</f>
        <v>#DIV/0!</v>
      </c>
      <c r="AZ14" s="25" t="e">
        <f>SUMPRODUCT(AZ15:AZ23,$H15:$H23)/$E14</f>
        <v>#DIV/0!</v>
      </c>
      <c r="BA14" s="26">
        <f>SUM(BA15:BA23)</f>
        <v>0</v>
      </c>
      <c r="BB14" s="41" t="e">
        <f>ROUND(BH14/$E14,4)</f>
        <v>#DIV/0!</v>
      </c>
      <c r="BC14" s="25" t="e">
        <f>SUMPRODUCT(BC15:BC23,$H15:$H23)/$E14</f>
        <v>#DIV/0!</v>
      </c>
      <c r="BD14" s="25" t="e">
        <f>SUMPRODUCT(BD15:BD23,$H15:$H23)/$E14</f>
        <v>#DIV/0!</v>
      </c>
      <c r="BE14" s="25" t="e">
        <f>SUMPRODUCT(BE15:BE23,$H15:$H23)/$E14</f>
        <v>#DIV/0!</v>
      </c>
      <c r="BF14" s="25" t="e">
        <f>SUMPRODUCT(BF15:BF23,$H15:$H23)/$E14</f>
        <v>#DIV/0!</v>
      </c>
      <c r="BG14" s="25" t="e">
        <f>SUMPRODUCT(BG15:BG23,$H15:$H23)/$E14</f>
        <v>#DIV/0!</v>
      </c>
      <c r="BH14" s="26">
        <f>SUM(BH15:BH23)</f>
        <v>0</v>
      </c>
      <c r="BI14" s="41" t="e">
        <f>ROUND(BO14/$E14,4)</f>
        <v>#DIV/0!</v>
      </c>
      <c r="BJ14" s="25" t="e">
        <f>SUMPRODUCT(BJ15:BJ23,$H15:$H23)/$E14</f>
        <v>#DIV/0!</v>
      </c>
      <c r="BK14" s="25" t="e">
        <f>SUMPRODUCT(BK15:BK23,$H15:$H23)/$E14</f>
        <v>#DIV/0!</v>
      </c>
      <c r="BL14" s="25" t="e">
        <f>SUMPRODUCT(BL15:BL23,$H15:$H23)/$E14</f>
        <v>#DIV/0!</v>
      </c>
      <c r="BM14" s="25" t="e">
        <f>SUMPRODUCT(BM15:BM23,$H15:$H23)/$E14</f>
        <v>#DIV/0!</v>
      </c>
      <c r="BN14" s="25" t="e">
        <f>SUMPRODUCT(BN15:BN23,$H15:$H23)/$E14</f>
        <v>#DIV/0!</v>
      </c>
      <c r="BO14" s="26">
        <f>SUM(BO15:BO23)</f>
        <v>0</v>
      </c>
      <c r="BP14" s="41" t="e">
        <f>ROUND(BV14/$E14,4)</f>
        <v>#DIV/0!</v>
      </c>
      <c r="BQ14" s="25" t="e">
        <f>SUMPRODUCT(BQ15:BQ23,$H15:$H23)/$E14</f>
        <v>#DIV/0!</v>
      </c>
      <c r="BR14" s="25" t="e">
        <f>SUMPRODUCT(BR15:BR23,$H15:$H23)/$E14</f>
        <v>#DIV/0!</v>
      </c>
      <c r="BS14" s="25" t="e">
        <f>SUMPRODUCT(BS15:BS23,$H15:$H23)/$E14</f>
        <v>#DIV/0!</v>
      </c>
      <c r="BT14" s="25" t="e">
        <f>SUMPRODUCT(BT15:BT23,$H15:$H23)/$E14</f>
        <v>#DIV/0!</v>
      </c>
      <c r="BU14" s="25" t="e">
        <f>SUMPRODUCT(BU15:BU23,$H15:$H23)/$E14</f>
        <v>#DIV/0!</v>
      </c>
      <c r="BV14" s="26">
        <f>SUM(BV15:BV23)</f>
        <v>0</v>
      </c>
      <c r="BW14" s="41" t="e">
        <f>ROUND(CC14/$E14,4)</f>
        <v>#DIV/0!</v>
      </c>
      <c r="BX14" s="25" t="e">
        <f>SUMPRODUCT(BX15:BX23,$H15:$H23)/$E14</f>
        <v>#DIV/0!</v>
      </c>
      <c r="BY14" s="25" t="e">
        <f>SUMPRODUCT(BY15:BY23,$H15:$H23)/$E14</f>
        <v>#DIV/0!</v>
      </c>
      <c r="BZ14" s="25" t="e">
        <f>SUMPRODUCT(BZ15:BZ23,$H15:$H23)/$E14</f>
        <v>#DIV/0!</v>
      </c>
      <c r="CA14" s="25" t="e">
        <f>SUMPRODUCT(CA15:CA23,$H15:$H23)/$E14</f>
        <v>#DIV/0!</v>
      </c>
      <c r="CB14" s="25" t="e">
        <f>SUMPRODUCT(CB15:CB23,$H15:$H23)/$E14</f>
        <v>#DIV/0!</v>
      </c>
      <c r="CC14" s="26">
        <f>SUM(CC15:CC23)</f>
        <v>0</v>
      </c>
      <c r="CD14" s="41" t="e">
        <f>ROUND(CJ14/$E14,4)</f>
        <v>#DIV/0!</v>
      </c>
      <c r="CE14" s="25" t="e">
        <f>SUMPRODUCT(CE15:CE23,$H15:$H23)/$E14</f>
        <v>#DIV/0!</v>
      </c>
      <c r="CF14" s="25" t="e">
        <f>SUMPRODUCT(CF15:CF23,$H15:$H23)/$E14</f>
        <v>#DIV/0!</v>
      </c>
      <c r="CG14" s="25" t="e">
        <f>SUMPRODUCT(CG15:CG23,$H15:$H23)/$E14</f>
        <v>#DIV/0!</v>
      </c>
      <c r="CH14" s="25" t="e">
        <f>SUMPRODUCT(CH15:CH23,$H15:$H23)/$E14</f>
        <v>#DIV/0!</v>
      </c>
      <c r="CI14" s="25" t="e">
        <f>SUMPRODUCT(CI15:CI23,$H15:$H23)/$E14</f>
        <v>#DIV/0!</v>
      </c>
      <c r="CJ14" s="26">
        <f>SUM(CJ15:CJ23)</f>
        <v>0</v>
      </c>
      <c r="CK14" s="41" t="e">
        <f>ROUND(CQ14/$E14,4)</f>
        <v>#DIV/0!</v>
      </c>
      <c r="CL14" s="25" t="e">
        <f>SUMPRODUCT(CL15:CL23,$H15:$H23)/$E14</f>
        <v>#DIV/0!</v>
      </c>
      <c r="CM14" s="25" t="e">
        <f>SUMPRODUCT(CM15:CM23,$H15:$H23)/$E14</f>
        <v>#DIV/0!</v>
      </c>
      <c r="CN14" s="25" t="e">
        <f>SUMPRODUCT(CN15:CN23,$H15:$H23)/$E14</f>
        <v>#DIV/0!</v>
      </c>
      <c r="CO14" s="25" t="e">
        <f>SUMPRODUCT(CO15:CO23,$H15:$H23)/$E14</f>
        <v>#DIV/0!</v>
      </c>
      <c r="CP14" s="25" t="e">
        <f>SUMPRODUCT(CP15:CP23,$H15:$H23)/$E14</f>
        <v>#DIV/0!</v>
      </c>
      <c r="CQ14" s="26">
        <f>SUM(CQ15:CQ23)</f>
        <v>0</v>
      </c>
      <c r="CR14" s="41" t="e">
        <f>ROUND(CX14/$E14,4)</f>
        <v>#DIV/0!</v>
      </c>
      <c r="CS14" s="25" t="e">
        <f>SUMPRODUCT(CS15:CS23,$H15:$H23)/$E14</f>
        <v>#DIV/0!</v>
      </c>
      <c r="CT14" s="25" t="e">
        <f>SUMPRODUCT(CT15:CT23,$H15:$H23)/$E14</f>
        <v>#DIV/0!</v>
      </c>
      <c r="CU14" s="25" t="e">
        <f>SUMPRODUCT(CU15:CU23,$H15:$H23)/$E14</f>
        <v>#DIV/0!</v>
      </c>
      <c r="CV14" s="25" t="e">
        <f>SUMPRODUCT(CV15:CV23,$H15:$H23)/$E14</f>
        <v>#DIV/0!</v>
      </c>
      <c r="CW14" s="25" t="e">
        <f>SUMPRODUCT(CW15:CW23,$H15:$H23)/$E14</f>
        <v>#DIV/0!</v>
      </c>
      <c r="CX14" s="26">
        <f>SUM(CX15:CX23)</f>
        <v>0</v>
      </c>
      <c r="CY14" s="41" t="e">
        <f>ROUND(DE14/$E14,4)</f>
        <v>#DIV/0!</v>
      </c>
      <c r="CZ14" s="25" t="e">
        <f>SUMPRODUCT(CZ15:CZ23,$H15:$H23)/$E14</f>
        <v>#DIV/0!</v>
      </c>
      <c r="DA14" s="25" t="e">
        <f>SUMPRODUCT(DA15:DA23,$H15:$H23)/$E14</f>
        <v>#DIV/0!</v>
      </c>
      <c r="DB14" s="25" t="e">
        <f>SUMPRODUCT(DB15:DB23,$H15:$H23)/$E14</f>
        <v>#DIV/0!</v>
      </c>
      <c r="DC14" s="25" t="e">
        <f>SUMPRODUCT(DC15:DC23,$H15:$H23)/$E14</f>
        <v>#DIV/0!</v>
      </c>
      <c r="DD14" s="25" t="e">
        <f>SUMPRODUCT(DD15:DD23,$H15:$H23)/$E14</f>
        <v>#DIV/0!</v>
      </c>
      <c r="DE14" s="26">
        <f>SUM(DE15:DE23)</f>
        <v>0</v>
      </c>
      <c r="DF14" s="41" t="e">
        <f>ROUND(DL14/$E14,4)</f>
        <v>#DIV/0!</v>
      </c>
      <c r="DG14" s="25" t="e">
        <f>SUMPRODUCT(DG15:DG23,$H15:$H23)/$E14</f>
        <v>#DIV/0!</v>
      </c>
      <c r="DH14" s="25" t="e">
        <f>SUMPRODUCT(DH15:DH23,$H15:$H23)/$E14</f>
        <v>#DIV/0!</v>
      </c>
      <c r="DI14" s="25" t="e">
        <f>SUMPRODUCT(DI15:DI23,$H15:$H23)/$E14</f>
        <v>#DIV/0!</v>
      </c>
      <c r="DJ14" s="25" t="e">
        <f>SUMPRODUCT(DJ15:DJ23,$H15:$H23)/$E14</f>
        <v>#DIV/0!</v>
      </c>
      <c r="DK14" s="25" t="e">
        <f>SUMPRODUCT(DK15:DK23,$H15:$H23)/$E14</f>
        <v>#DIV/0!</v>
      </c>
      <c r="DL14" s="26">
        <f>SUM(DL15:DL23)</f>
        <v>0</v>
      </c>
      <c r="DM14" s="41" t="e">
        <f>ROUND(DS14/$E14,4)</f>
        <v>#DIV/0!</v>
      </c>
      <c r="DN14" s="25" t="e">
        <f>SUMPRODUCT(DN15:DN23,$H15:$H23)/$E14</f>
        <v>#DIV/0!</v>
      </c>
      <c r="DO14" s="25" t="e">
        <f>SUMPRODUCT(DO15:DO23,$H15:$H23)/$E14</f>
        <v>#DIV/0!</v>
      </c>
      <c r="DP14" s="25" t="e">
        <f>SUMPRODUCT(DP15:DP23,$H15:$H23)/$E14</f>
        <v>#DIV/0!</v>
      </c>
      <c r="DQ14" s="25" t="e">
        <f>SUMPRODUCT(DQ15:DQ23,$H15:$H23)/$E14</f>
        <v>#DIV/0!</v>
      </c>
      <c r="DR14" s="25" t="e">
        <f>SUMPRODUCT(DR15:DR23,$H15:$H23)/$E14</f>
        <v>#DIV/0!</v>
      </c>
      <c r="DS14" s="26">
        <f>SUM(DS15:DS23)</f>
        <v>0</v>
      </c>
      <c r="DT14" s="41" t="e">
        <f>ROUND(DZ14/$E14,4)</f>
        <v>#DIV/0!</v>
      </c>
      <c r="DU14" s="25" t="e">
        <f>SUMPRODUCT(DU15:DU23,$H15:$H23)/$E14</f>
        <v>#DIV/0!</v>
      </c>
      <c r="DV14" s="25" t="e">
        <f>SUMPRODUCT(DV15:DV23,$H15:$H23)/$E14</f>
        <v>#DIV/0!</v>
      </c>
      <c r="DW14" s="25" t="e">
        <f>SUMPRODUCT(DW15:DW23,$H15:$H23)/$E14</f>
        <v>#DIV/0!</v>
      </c>
      <c r="DX14" s="25" t="e">
        <f>SUMPRODUCT(DX15:DX23,$H15:$H23)/$E14</f>
        <v>#DIV/0!</v>
      </c>
      <c r="DY14" s="25" t="e">
        <f>SUMPRODUCT(DY15:DY23,$H15:$H23)/$E14</f>
        <v>#DIV/0!</v>
      </c>
      <c r="DZ14" s="26">
        <f>SUM(DZ15:DZ23)</f>
        <v>0</v>
      </c>
      <c r="EA14" s="41" t="e">
        <f>ROUND(EG14/$E14,4)</f>
        <v>#DIV/0!</v>
      </c>
      <c r="EB14" s="25" t="e">
        <f>SUMPRODUCT(EB15:EB23,$H15:$H23)/$E14</f>
        <v>#DIV/0!</v>
      </c>
      <c r="EC14" s="25" t="e">
        <f>SUMPRODUCT(EC15:EC23,$H15:$H23)/$E14</f>
        <v>#DIV/0!</v>
      </c>
      <c r="ED14" s="25" t="e">
        <f>SUMPRODUCT(ED15:ED23,$H15:$H23)/$E14</f>
        <v>#DIV/0!</v>
      </c>
      <c r="EE14" s="25" t="e">
        <f>SUMPRODUCT(EE15:EE23,$H15:$H23)/$E14</f>
        <v>#DIV/0!</v>
      </c>
      <c r="EF14" s="25" t="e">
        <f>SUMPRODUCT(EF15:EF23,$H15:$H23)/$E14</f>
        <v>#DIV/0!</v>
      </c>
      <c r="EG14" s="26">
        <f>SUM(EG15:EG23)</f>
        <v>0</v>
      </c>
      <c r="EH14" s="44" t="e">
        <f>ROUND(EI14/E14,4)</f>
        <v>#DIV/0!</v>
      </c>
      <c r="EI14" s="28">
        <f>E14-EK14</f>
        <v>0</v>
      </c>
      <c r="EJ14" s="27" t="e">
        <f>ROUND(EK14/E14,4)</f>
        <v>#DIV/0!</v>
      </c>
      <c r="EK14" s="148">
        <f t="shared" ref="EK14:EK50" si="0">SUM(CQ14,CJ14,CC14,BV14,BO14,BH14,BA14,AT14,AM14,AF14,Y14,R14,CX14,DE14,DL14,DS14,DZ14,EG14)</f>
        <v>0</v>
      </c>
    </row>
    <row r="15" spans="1:141" outlineLevel="1" x14ac:dyDescent="0.2">
      <c r="A15" s="571" t="s">
        <v>21</v>
      </c>
      <c r="B15" s="572"/>
      <c r="C15" s="214"/>
      <c r="D15" s="524" t="s">
        <v>1666</v>
      </c>
      <c r="E15" s="235"/>
      <c r="F15" s="235"/>
      <c r="G15" s="235"/>
      <c r="H15" s="573"/>
      <c r="I15" s="584">
        <f>SUM(I16:I23)</f>
        <v>0</v>
      </c>
      <c r="J15" s="585" t="e">
        <f>SUM(J16:J23)</f>
        <v>#DIV/0!</v>
      </c>
      <c r="K15" s="564">
        <f t="shared" ref="K15:K50" si="1">EH15</f>
        <v>0</v>
      </c>
      <c r="L15" s="29"/>
      <c r="M15" s="36"/>
      <c r="N15" s="30"/>
      <c r="O15" s="30"/>
      <c r="P15" s="30"/>
      <c r="Q15" s="30"/>
      <c r="R15" s="266"/>
      <c r="S15" s="269"/>
      <c r="T15" s="30"/>
      <c r="U15" s="30"/>
      <c r="V15" s="30"/>
      <c r="W15" s="30"/>
      <c r="X15" s="30"/>
      <c r="Y15" s="31"/>
      <c r="Z15" s="29"/>
      <c r="AA15" s="30"/>
      <c r="AB15" s="30"/>
      <c r="AC15" s="30"/>
      <c r="AD15" s="30"/>
      <c r="AE15" s="30"/>
      <c r="AF15" s="31"/>
      <c r="AG15" s="29"/>
      <c r="AH15" s="30"/>
      <c r="AI15" s="30"/>
      <c r="AJ15" s="30"/>
      <c r="AK15" s="30"/>
      <c r="AL15" s="30"/>
      <c r="AM15" s="31"/>
      <c r="AN15" s="29"/>
      <c r="AO15" s="30"/>
      <c r="AP15" s="30"/>
      <c r="AQ15" s="30"/>
      <c r="AR15" s="30"/>
      <c r="AS15" s="30"/>
      <c r="AT15" s="31"/>
      <c r="AU15" s="29"/>
      <c r="AV15" s="30"/>
      <c r="AW15" s="30"/>
      <c r="AX15" s="30"/>
      <c r="AY15" s="30"/>
      <c r="AZ15" s="30"/>
      <c r="BA15" s="31"/>
      <c r="BB15" s="29"/>
      <c r="BC15" s="30"/>
      <c r="BD15" s="30"/>
      <c r="BE15" s="30"/>
      <c r="BF15" s="30"/>
      <c r="BG15" s="30"/>
      <c r="BH15" s="31"/>
      <c r="BI15" s="29"/>
      <c r="BJ15" s="30"/>
      <c r="BK15" s="30"/>
      <c r="BL15" s="30"/>
      <c r="BM15" s="30"/>
      <c r="BN15" s="30"/>
      <c r="BO15" s="31"/>
      <c r="BP15" s="29"/>
      <c r="BQ15" s="30"/>
      <c r="BR15" s="30"/>
      <c r="BS15" s="30"/>
      <c r="BT15" s="30"/>
      <c r="BU15" s="30"/>
      <c r="BV15" s="31"/>
      <c r="BW15" s="29"/>
      <c r="BX15" s="30"/>
      <c r="BY15" s="30"/>
      <c r="BZ15" s="30"/>
      <c r="CA15" s="30"/>
      <c r="CB15" s="30"/>
      <c r="CC15" s="31"/>
      <c r="CD15" s="29"/>
      <c r="CE15" s="30"/>
      <c r="CF15" s="30"/>
      <c r="CG15" s="30"/>
      <c r="CH15" s="30"/>
      <c r="CI15" s="30"/>
      <c r="CJ15" s="31"/>
      <c r="CK15" s="29"/>
      <c r="CL15" s="30"/>
      <c r="CM15" s="30"/>
      <c r="CN15" s="30"/>
      <c r="CO15" s="30"/>
      <c r="CP15" s="30"/>
      <c r="CQ15" s="31"/>
      <c r="CR15" s="29"/>
      <c r="CS15" s="30"/>
      <c r="CT15" s="30"/>
      <c r="CU15" s="30"/>
      <c r="CV15" s="30"/>
      <c r="CW15" s="30"/>
      <c r="CX15" s="31"/>
      <c r="CY15" s="29"/>
      <c r="CZ15" s="30"/>
      <c r="DA15" s="30"/>
      <c r="DB15" s="30"/>
      <c r="DC15" s="30"/>
      <c r="DD15" s="30"/>
      <c r="DE15" s="31"/>
      <c r="DF15" s="29"/>
      <c r="DG15" s="30"/>
      <c r="DH15" s="30"/>
      <c r="DI15" s="30"/>
      <c r="DJ15" s="30"/>
      <c r="DK15" s="30"/>
      <c r="DL15" s="31"/>
      <c r="DM15" s="29"/>
      <c r="DN15" s="30"/>
      <c r="DO15" s="30"/>
      <c r="DP15" s="30"/>
      <c r="DQ15" s="30"/>
      <c r="DR15" s="30"/>
      <c r="DS15" s="31"/>
      <c r="DT15" s="29"/>
      <c r="DU15" s="30"/>
      <c r="DV15" s="30"/>
      <c r="DW15" s="30"/>
      <c r="DX15" s="30"/>
      <c r="DY15" s="30"/>
      <c r="DZ15" s="31"/>
      <c r="EA15" s="29"/>
      <c r="EB15" s="30"/>
      <c r="EC15" s="30"/>
      <c r="ED15" s="30"/>
      <c r="EE15" s="30"/>
      <c r="EF15" s="30"/>
      <c r="EG15" s="31"/>
      <c r="EH15" s="30"/>
      <c r="EI15" s="31"/>
      <c r="EJ15" s="30">
        <f t="shared" ref="EJ15:EJ23" si="2">SUM(CK15,CD15,BW15,BP15,BI15,BB15,AU15,AN15,AG15,Z15,S15,L15,CR15,CY15,DF15,DM15,DT15,EA15)</f>
        <v>0</v>
      </c>
      <c r="EK15" s="148">
        <f t="shared" si="0"/>
        <v>0</v>
      </c>
    </row>
    <row r="16" spans="1:141" outlineLevel="1" x14ac:dyDescent="0.2">
      <c r="A16" s="104" t="s">
        <v>22</v>
      </c>
      <c r="B16" s="474" t="s">
        <v>1679</v>
      </c>
      <c r="C16" s="211" t="s">
        <v>1669</v>
      </c>
      <c r="D16" s="141" t="s">
        <v>917</v>
      </c>
      <c r="E16" s="33" t="s">
        <v>1057</v>
      </c>
      <c r="F16" s="144">
        <v>42050.400000000001</v>
      </c>
      <c r="G16" s="581"/>
      <c r="H16" s="574">
        <f>ROUND(G16*(1+$E$80),2)</f>
        <v>0</v>
      </c>
      <c r="I16" s="574">
        <f>ROUND(F16*H16,2)</f>
        <v>0</v>
      </c>
      <c r="J16" s="586" t="e">
        <f>I16/$I$80</f>
        <v>#DIV/0!</v>
      </c>
      <c r="K16" s="564">
        <f>EH16</f>
        <v>1</v>
      </c>
      <c r="L16" s="29">
        <f t="shared" ref="L16:L23" si="3">SUM(M16:Q16)</f>
        <v>0</v>
      </c>
      <c r="M16" s="36"/>
      <c r="N16" s="36"/>
      <c r="O16" s="36"/>
      <c r="P16" s="36"/>
      <c r="Q16" s="36"/>
      <c r="R16" s="266">
        <f t="shared" ref="R16:R23" si="4">L16*$H16</f>
        <v>0</v>
      </c>
      <c r="S16" s="269">
        <f t="shared" ref="S16:S23" si="5">SUM(T16:X16)</f>
        <v>0</v>
      </c>
      <c r="T16" s="36"/>
      <c r="U16" s="36"/>
      <c r="V16" s="36"/>
      <c r="W16" s="36"/>
      <c r="X16" s="36"/>
      <c r="Y16" s="31">
        <f t="shared" ref="Y16:Y23" si="6">S16*$H16</f>
        <v>0</v>
      </c>
      <c r="Z16" s="29">
        <f t="shared" ref="Z16:Z23" si="7">SUM(AA16:AE16)</f>
        <v>0</v>
      </c>
      <c r="AA16" s="36"/>
      <c r="AB16" s="36"/>
      <c r="AC16" s="36"/>
      <c r="AD16" s="36"/>
      <c r="AE16" s="36"/>
      <c r="AF16" s="31">
        <f t="shared" ref="AF16:AF23" si="8">Z16*$H16</f>
        <v>0</v>
      </c>
      <c r="AG16" s="29">
        <f t="shared" ref="AG16:AG23" si="9">SUM(AH16:AL16)</f>
        <v>0</v>
      </c>
      <c r="AH16" s="36"/>
      <c r="AI16" s="36"/>
      <c r="AJ16" s="36"/>
      <c r="AK16" s="36"/>
      <c r="AL16" s="36"/>
      <c r="AM16" s="31">
        <f t="shared" ref="AM16:AM23" si="10">AG16*$H16</f>
        <v>0</v>
      </c>
      <c r="AN16" s="29">
        <f t="shared" ref="AN16:AN23" si="11">SUM(AO16:AS16)</f>
        <v>0</v>
      </c>
      <c r="AO16" s="36"/>
      <c r="AP16" s="36"/>
      <c r="AQ16" s="36"/>
      <c r="AR16" s="36"/>
      <c r="AS16" s="36"/>
      <c r="AT16" s="31">
        <f t="shared" ref="AT16:AT23" si="12">AN16*$H16</f>
        <v>0</v>
      </c>
      <c r="AU16" s="29">
        <f t="shared" ref="AU16:AU23" si="13">SUM(AV16:AZ16)</f>
        <v>0</v>
      </c>
      <c r="AV16" s="36"/>
      <c r="AW16" s="36"/>
      <c r="AX16" s="36"/>
      <c r="AY16" s="36"/>
      <c r="AZ16" s="36"/>
      <c r="BA16" s="31">
        <f t="shared" ref="BA16:BA23" si="14">AU16*$H16</f>
        <v>0</v>
      </c>
      <c r="BB16" s="29">
        <f t="shared" ref="BB16:BB23" si="15">SUM(BC16:BG16)</f>
        <v>0</v>
      </c>
      <c r="BC16" s="36"/>
      <c r="BD16" s="36"/>
      <c r="BE16" s="36"/>
      <c r="BF16" s="36"/>
      <c r="BG16" s="36"/>
      <c r="BH16" s="31">
        <f t="shared" ref="BH16:BH23" si="16">BB16*$H16</f>
        <v>0</v>
      </c>
      <c r="BI16" s="29">
        <f t="shared" ref="BI16:BI23" si="17">SUM(BJ16:BN16)</f>
        <v>0</v>
      </c>
      <c r="BJ16" s="36"/>
      <c r="BK16" s="36"/>
      <c r="BL16" s="36"/>
      <c r="BM16" s="36"/>
      <c r="BN16" s="36"/>
      <c r="BO16" s="31">
        <f t="shared" ref="BO16:BO23" si="18">BI16*$H16</f>
        <v>0</v>
      </c>
      <c r="BP16" s="29">
        <f t="shared" ref="BP16:BP23" si="19">SUM(BQ16:BU16)</f>
        <v>0</v>
      </c>
      <c r="BQ16" s="36"/>
      <c r="BR16" s="36"/>
      <c r="BS16" s="36"/>
      <c r="BT16" s="36"/>
      <c r="BU16" s="36"/>
      <c r="BV16" s="31">
        <f t="shared" ref="BV16:BV23" si="20">BP16*$H16</f>
        <v>0</v>
      </c>
      <c r="BW16" s="29">
        <f t="shared" ref="BW16:BW23" si="21">SUM(BX16:CB16)</f>
        <v>0</v>
      </c>
      <c r="BX16" s="36"/>
      <c r="BY16" s="36"/>
      <c r="BZ16" s="36"/>
      <c r="CA16" s="36"/>
      <c r="CB16" s="36"/>
      <c r="CC16" s="31">
        <f t="shared" ref="CC16:CC23" si="22">BW16*$H16</f>
        <v>0</v>
      </c>
      <c r="CD16" s="29">
        <f t="shared" ref="CD16:CD23" si="23">SUM(CE16:CI16)</f>
        <v>0</v>
      </c>
      <c r="CE16" s="36"/>
      <c r="CF16" s="36"/>
      <c r="CG16" s="36"/>
      <c r="CH16" s="36"/>
      <c r="CI16" s="36"/>
      <c r="CJ16" s="31">
        <f t="shared" ref="CJ16:CJ23" si="24">CD16*$H16</f>
        <v>0</v>
      </c>
      <c r="CK16" s="29">
        <f t="shared" ref="CK16:CK23" si="25">SUM(CL16:CP16)</f>
        <v>0</v>
      </c>
      <c r="CL16" s="36"/>
      <c r="CM16" s="36"/>
      <c r="CN16" s="36"/>
      <c r="CO16" s="36"/>
      <c r="CP16" s="36"/>
      <c r="CQ16" s="31">
        <f t="shared" ref="CQ16:CQ23" si="26">CK16*$H16</f>
        <v>0</v>
      </c>
      <c r="CR16" s="29">
        <f t="shared" ref="CR16:CR23" si="27">SUM(CS16:CW16)</f>
        <v>0</v>
      </c>
      <c r="CS16" s="36"/>
      <c r="CT16" s="36"/>
      <c r="CU16" s="36"/>
      <c r="CV16" s="36"/>
      <c r="CW16" s="36"/>
      <c r="CX16" s="31">
        <f t="shared" ref="CX16:CX23" si="28">CR16*$H16</f>
        <v>0</v>
      </c>
      <c r="CY16" s="29">
        <f t="shared" ref="CY16:CY23" si="29">SUM(CZ16:DD16)</f>
        <v>0</v>
      </c>
      <c r="CZ16" s="36"/>
      <c r="DA16" s="36"/>
      <c r="DB16" s="36"/>
      <c r="DC16" s="36"/>
      <c r="DD16" s="36"/>
      <c r="DE16" s="31">
        <f t="shared" ref="DE16:DE23" si="30">CY16*$H16</f>
        <v>0</v>
      </c>
      <c r="DF16" s="29">
        <f t="shared" ref="DF16:DF23" si="31">SUM(DG16:DK16)</f>
        <v>0</v>
      </c>
      <c r="DG16" s="36"/>
      <c r="DH16" s="36"/>
      <c r="DI16" s="36"/>
      <c r="DJ16" s="36"/>
      <c r="DK16" s="36"/>
      <c r="DL16" s="31">
        <f t="shared" ref="DL16:DL23" si="32">DF16*$H16</f>
        <v>0</v>
      </c>
      <c r="DM16" s="29">
        <f t="shared" ref="DM16:DM23" si="33">SUM(DN16:DR16)</f>
        <v>0</v>
      </c>
      <c r="DN16" s="36"/>
      <c r="DO16" s="36"/>
      <c r="DP16" s="36"/>
      <c r="DQ16" s="36"/>
      <c r="DR16" s="36"/>
      <c r="DS16" s="31">
        <f t="shared" ref="DS16:DS23" si="34">DM16*$H16</f>
        <v>0</v>
      </c>
      <c r="DT16" s="29">
        <f t="shared" ref="DT16:DT23" si="35">SUM(DU16:DY16)</f>
        <v>0</v>
      </c>
      <c r="DU16" s="36"/>
      <c r="DV16" s="36"/>
      <c r="DW16" s="36"/>
      <c r="DX16" s="36"/>
      <c r="DY16" s="36"/>
      <c r="DZ16" s="31">
        <f t="shared" ref="DZ16:DZ23" si="36">DT16*$H16</f>
        <v>0</v>
      </c>
      <c r="EA16" s="29">
        <f t="shared" ref="EA16:EA23" si="37">SUM(EB16:EF16)</f>
        <v>0</v>
      </c>
      <c r="EB16" s="36"/>
      <c r="EC16" s="36"/>
      <c r="ED16" s="36"/>
      <c r="EE16" s="36"/>
      <c r="EF16" s="36"/>
      <c r="EG16" s="31">
        <f t="shared" ref="EG16:EG23" si="38">EA16*$H16</f>
        <v>0</v>
      </c>
      <c r="EH16" s="30">
        <f t="shared" ref="EH16:EH23" si="39">1-EJ16</f>
        <v>1</v>
      </c>
      <c r="EI16" s="31">
        <f t="shared" ref="EI16:EI23" si="40">H16-EK16</f>
        <v>0</v>
      </c>
      <c r="EJ16" s="30">
        <f t="shared" si="2"/>
        <v>0</v>
      </c>
      <c r="EK16" s="148">
        <f t="shared" si="0"/>
        <v>0</v>
      </c>
    </row>
    <row r="17" spans="1:141" outlineLevel="1" x14ac:dyDescent="0.2">
      <c r="A17" s="104" t="s">
        <v>1657</v>
      </c>
      <c r="B17" s="474" t="s">
        <v>1680</v>
      </c>
      <c r="C17" s="211" t="s">
        <v>1669</v>
      </c>
      <c r="D17" s="141" t="s">
        <v>918</v>
      </c>
      <c r="E17" s="33" t="s">
        <v>1057</v>
      </c>
      <c r="F17" s="162">
        <v>256.2</v>
      </c>
      <c r="G17" s="581"/>
      <c r="H17" s="574">
        <f>ROUND(G17*(1+$E$80),2)</f>
        <v>0</v>
      </c>
      <c r="I17" s="574">
        <f>ROUND(F17*H17,2)</f>
        <v>0</v>
      </c>
      <c r="J17" s="586" t="e">
        <f t="shared" ref="J17:J23" si="41">I17/$I$80</f>
        <v>#DIV/0!</v>
      </c>
      <c r="K17" s="564">
        <f t="shared" si="1"/>
        <v>1</v>
      </c>
      <c r="L17" s="29">
        <f t="shared" si="3"/>
        <v>0</v>
      </c>
      <c r="M17" s="36"/>
      <c r="N17" s="36"/>
      <c r="O17" s="36"/>
      <c r="P17" s="36"/>
      <c r="Q17" s="36"/>
      <c r="R17" s="266">
        <f t="shared" si="4"/>
        <v>0</v>
      </c>
      <c r="S17" s="269">
        <f t="shared" si="5"/>
        <v>0</v>
      </c>
      <c r="T17" s="36"/>
      <c r="U17" s="36"/>
      <c r="V17" s="36"/>
      <c r="W17" s="36"/>
      <c r="X17" s="36"/>
      <c r="Y17" s="31">
        <f t="shared" si="6"/>
        <v>0</v>
      </c>
      <c r="Z17" s="29">
        <f t="shared" si="7"/>
        <v>0</v>
      </c>
      <c r="AA17" s="36"/>
      <c r="AB17" s="36"/>
      <c r="AC17" s="36"/>
      <c r="AD17" s="36"/>
      <c r="AE17" s="36"/>
      <c r="AF17" s="31">
        <f t="shared" si="8"/>
        <v>0</v>
      </c>
      <c r="AG17" s="29">
        <f t="shared" si="9"/>
        <v>0</v>
      </c>
      <c r="AH17" s="36"/>
      <c r="AI17" s="36"/>
      <c r="AJ17" s="36"/>
      <c r="AK17" s="36"/>
      <c r="AL17" s="36"/>
      <c r="AM17" s="31">
        <f t="shared" si="10"/>
        <v>0</v>
      </c>
      <c r="AN17" s="29">
        <f t="shared" si="11"/>
        <v>0</v>
      </c>
      <c r="AO17" s="36"/>
      <c r="AP17" s="36"/>
      <c r="AQ17" s="36"/>
      <c r="AR17" s="36"/>
      <c r="AS17" s="36"/>
      <c r="AT17" s="31">
        <f t="shared" si="12"/>
        <v>0</v>
      </c>
      <c r="AU17" s="29">
        <f t="shared" si="13"/>
        <v>0</v>
      </c>
      <c r="AV17" s="36"/>
      <c r="AW17" s="36"/>
      <c r="AX17" s="36"/>
      <c r="AY17" s="36"/>
      <c r="AZ17" s="36"/>
      <c r="BA17" s="31">
        <f t="shared" si="14"/>
        <v>0</v>
      </c>
      <c r="BB17" s="29">
        <f t="shared" si="15"/>
        <v>0</v>
      </c>
      <c r="BC17" s="36"/>
      <c r="BD17" s="36"/>
      <c r="BE17" s="36"/>
      <c r="BF17" s="36"/>
      <c r="BG17" s="36"/>
      <c r="BH17" s="31">
        <f t="shared" si="16"/>
        <v>0</v>
      </c>
      <c r="BI17" s="29">
        <f t="shared" si="17"/>
        <v>0</v>
      </c>
      <c r="BJ17" s="36"/>
      <c r="BK17" s="36"/>
      <c r="BL17" s="36"/>
      <c r="BM17" s="36"/>
      <c r="BN17" s="36"/>
      <c r="BO17" s="31">
        <f t="shared" si="18"/>
        <v>0</v>
      </c>
      <c r="BP17" s="29">
        <f t="shared" si="19"/>
        <v>0</v>
      </c>
      <c r="BQ17" s="36"/>
      <c r="BR17" s="36"/>
      <c r="BS17" s="36"/>
      <c r="BT17" s="36"/>
      <c r="BU17" s="36"/>
      <c r="BV17" s="31">
        <f t="shared" si="20"/>
        <v>0</v>
      </c>
      <c r="BW17" s="29">
        <f t="shared" si="21"/>
        <v>0</v>
      </c>
      <c r="BX17" s="36"/>
      <c r="BY17" s="36"/>
      <c r="BZ17" s="36"/>
      <c r="CA17" s="36"/>
      <c r="CB17" s="36"/>
      <c r="CC17" s="31">
        <f t="shared" si="22"/>
        <v>0</v>
      </c>
      <c r="CD17" s="29">
        <f t="shared" si="23"/>
        <v>0</v>
      </c>
      <c r="CE17" s="36"/>
      <c r="CF17" s="36"/>
      <c r="CG17" s="36"/>
      <c r="CH17" s="36"/>
      <c r="CI17" s="36"/>
      <c r="CJ17" s="31">
        <f t="shared" si="24"/>
        <v>0</v>
      </c>
      <c r="CK17" s="29">
        <f t="shared" si="25"/>
        <v>0</v>
      </c>
      <c r="CL17" s="36"/>
      <c r="CM17" s="36"/>
      <c r="CN17" s="36"/>
      <c r="CO17" s="36"/>
      <c r="CP17" s="36"/>
      <c r="CQ17" s="31">
        <f t="shared" si="26"/>
        <v>0</v>
      </c>
      <c r="CR17" s="29">
        <f t="shared" si="27"/>
        <v>0</v>
      </c>
      <c r="CS17" s="36"/>
      <c r="CT17" s="36"/>
      <c r="CU17" s="36"/>
      <c r="CV17" s="36"/>
      <c r="CW17" s="36"/>
      <c r="CX17" s="31">
        <f t="shared" si="28"/>
        <v>0</v>
      </c>
      <c r="CY17" s="29">
        <f t="shared" si="29"/>
        <v>0</v>
      </c>
      <c r="CZ17" s="36"/>
      <c r="DA17" s="36"/>
      <c r="DB17" s="36"/>
      <c r="DC17" s="36"/>
      <c r="DD17" s="36"/>
      <c r="DE17" s="31">
        <f t="shared" si="30"/>
        <v>0</v>
      </c>
      <c r="DF17" s="29">
        <f t="shared" si="31"/>
        <v>0</v>
      </c>
      <c r="DG17" s="36"/>
      <c r="DH17" s="36"/>
      <c r="DI17" s="36"/>
      <c r="DJ17" s="36"/>
      <c r="DK17" s="36"/>
      <c r="DL17" s="31">
        <f t="shared" si="32"/>
        <v>0</v>
      </c>
      <c r="DM17" s="29">
        <f t="shared" si="33"/>
        <v>0</v>
      </c>
      <c r="DN17" s="36"/>
      <c r="DO17" s="36"/>
      <c r="DP17" s="36"/>
      <c r="DQ17" s="36"/>
      <c r="DR17" s="36"/>
      <c r="DS17" s="31">
        <f t="shared" si="34"/>
        <v>0</v>
      </c>
      <c r="DT17" s="29">
        <f t="shared" si="35"/>
        <v>0</v>
      </c>
      <c r="DU17" s="36"/>
      <c r="DV17" s="36"/>
      <c r="DW17" s="36"/>
      <c r="DX17" s="36"/>
      <c r="DY17" s="36"/>
      <c r="DZ17" s="31">
        <f t="shared" si="36"/>
        <v>0</v>
      </c>
      <c r="EA17" s="29">
        <f t="shared" si="37"/>
        <v>0</v>
      </c>
      <c r="EB17" s="36"/>
      <c r="EC17" s="36"/>
      <c r="ED17" s="36"/>
      <c r="EE17" s="36"/>
      <c r="EF17" s="36"/>
      <c r="EG17" s="31">
        <f t="shared" si="38"/>
        <v>0</v>
      </c>
      <c r="EH17" s="30">
        <f t="shared" si="39"/>
        <v>1</v>
      </c>
      <c r="EI17" s="31">
        <f t="shared" si="40"/>
        <v>0</v>
      </c>
      <c r="EJ17" s="30">
        <f t="shared" si="2"/>
        <v>0</v>
      </c>
      <c r="EK17" s="148">
        <f t="shared" si="0"/>
        <v>0</v>
      </c>
    </row>
    <row r="18" spans="1:141" outlineLevel="1" x14ac:dyDescent="0.2">
      <c r="A18" s="104" t="s">
        <v>1658</v>
      </c>
      <c r="B18" s="475" t="s">
        <v>1681</v>
      </c>
      <c r="C18" s="211" t="s">
        <v>1669</v>
      </c>
      <c r="D18" s="141" t="s">
        <v>919</v>
      </c>
      <c r="E18" s="33" t="s">
        <v>1057</v>
      </c>
      <c r="F18" s="162">
        <v>1300.95</v>
      </c>
      <c r="G18" s="581"/>
      <c r="H18" s="574">
        <f>ROUND(G18*(1+$E$80),2)</f>
        <v>0</v>
      </c>
      <c r="I18" s="574">
        <f t="shared" ref="I18:I23" si="42">ROUND(F18*H18,2)</f>
        <v>0</v>
      </c>
      <c r="J18" s="586" t="e">
        <f t="shared" si="41"/>
        <v>#DIV/0!</v>
      </c>
      <c r="K18" s="564">
        <f>EH18</f>
        <v>1</v>
      </c>
      <c r="L18" s="29">
        <f>SUM(M18:Q18)</f>
        <v>0</v>
      </c>
      <c r="M18" s="36"/>
      <c r="N18" s="36"/>
      <c r="O18" s="36"/>
      <c r="P18" s="36"/>
      <c r="Q18" s="36"/>
      <c r="R18" s="266">
        <f>L18*$H18</f>
        <v>0</v>
      </c>
      <c r="S18" s="269">
        <f>SUM(T18:X18)</f>
        <v>0</v>
      </c>
      <c r="T18" s="36"/>
      <c r="U18" s="36"/>
      <c r="V18" s="36"/>
      <c r="W18" s="36"/>
      <c r="X18" s="36"/>
      <c r="Y18" s="31">
        <f>S18*$H18</f>
        <v>0</v>
      </c>
      <c r="Z18" s="29">
        <f>SUM(AA18:AE18)</f>
        <v>0</v>
      </c>
      <c r="AA18" s="36"/>
      <c r="AB18" s="36"/>
      <c r="AC18" s="36"/>
      <c r="AD18" s="36"/>
      <c r="AE18" s="36"/>
      <c r="AF18" s="31">
        <f>Z18*$H18</f>
        <v>0</v>
      </c>
      <c r="AG18" s="29">
        <f>SUM(AH18:AL18)</f>
        <v>0</v>
      </c>
      <c r="AH18" s="36"/>
      <c r="AI18" s="36"/>
      <c r="AJ18" s="36"/>
      <c r="AK18" s="36"/>
      <c r="AL18" s="36"/>
      <c r="AM18" s="31">
        <f>AG18*$H18</f>
        <v>0</v>
      </c>
      <c r="AN18" s="29">
        <f>SUM(AO18:AS18)</f>
        <v>0</v>
      </c>
      <c r="AO18" s="36"/>
      <c r="AP18" s="36"/>
      <c r="AQ18" s="36"/>
      <c r="AR18" s="36"/>
      <c r="AS18" s="36"/>
      <c r="AT18" s="31">
        <f>AN18*$H18</f>
        <v>0</v>
      </c>
      <c r="AU18" s="29">
        <f>SUM(AV18:AZ18)</f>
        <v>0</v>
      </c>
      <c r="AV18" s="36"/>
      <c r="AW18" s="36"/>
      <c r="AX18" s="36"/>
      <c r="AY18" s="36"/>
      <c r="AZ18" s="36"/>
      <c r="BA18" s="31">
        <f>AU18*$H18</f>
        <v>0</v>
      </c>
      <c r="BB18" s="29">
        <f>SUM(BC18:BG18)</f>
        <v>0</v>
      </c>
      <c r="BC18" s="36"/>
      <c r="BD18" s="36"/>
      <c r="BE18" s="36"/>
      <c r="BF18" s="36"/>
      <c r="BG18" s="36"/>
      <c r="BH18" s="31">
        <f>BB18*$H18</f>
        <v>0</v>
      </c>
      <c r="BI18" s="29">
        <f>SUM(BJ18:BN18)</f>
        <v>0</v>
      </c>
      <c r="BJ18" s="36"/>
      <c r="BK18" s="36"/>
      <c r="BL18" s="36"/>
      <c r="BM18" s="36"/>
      <c r="BN18" s="36"/>
      <c r="BO18" s="31">
        <f>BI18*$H18</f>
        <v>0</v>
      </c>
      <c r="BP18" s="29">
        <f>SUM(BQ18:BU18)</f>
        <v>0</v>
      </c>
      <c r="BQ18" s="36"/>
      <c r="BR18" s="36"/>
      <c r="BS18" s="36"/>
      <c r="BT18" s="36"/>
      <c r="BU18" s="36"/>
      <c r="BV18" s="31">
        <f>BP18*$H18</f>
        <v>0</v>
      </c>
      <c r="BW18" s="29">
        <f>SUM(BX18:CB18)</f>
        <v>0</v>
      </c>
      <c r="BX18" s="36"/>
      <c r="BY18" s="36"/>
      <c r="BZ18" s="36"/>
      <c r="CA18" s="36"/>
      <c r="CB18" s="36"/>
      <c r="CC18" s="31">
        <f>BW18*$H18</f>
        <v>0</v>
      </c>
      <c r="CD18" s="29">
        <f>SUM(CE18:CI18)</f>
        <v>0</v>
      </c>
      <c r="CE18" s="36"/>
      <c r="CF18" s="36"/>
      <c r="CG18" s="36"/>
      <c r="CH18" s="36"/>
      <c r="CI18" s="36"/>
      <c r="CJ18" s="31">
        <f>CD18*$H18</f>
        <v>0</v>
      </c>
      <c r="CK18" s="29">
        <f>SUM(CL18:CP18)</f>
        <v>0</v>
      </c>
      <c r="CL18" s="36"/>
      <c r="CM18" s="36"/>
      <c r="CN18" s="36"/>
      <c r="CO18" s="36"/>
      <c r="CP18" s="36"/>
      <c r="CQ18" s="31">
        <f>CK18*$H18</f>
        <v>0</v>
      </c>
      <c r="CR18" s="29">
        <f>SUM(CS18:CW18)</f>
        <v>0</v>
      </c>
      <c r="CS18" s="36"/>
      <c r="CT18" s="36"/>
      <c r="CU18" s="36"/>
      <c r="CV18" s="36"/>
      <c r="CW18" s="36"/>
      <c r="CX18" s="31">
        <f>CR18*$H18</f>
        <v>0</v>
      </c>
      <c r="CY18" s="29">
        <f>SUM(CZ18:DD18)</f>
        <v>0</v>
      </c>
      <c r="CZ18" s="36"/>
      <c r="DA18" s="36"/>
      <c r="DB18" s="36"/>
      <c r="DC18" s="36"/>
      <c r="DD18" s="36"/>
      <c r="DE18" s="31">
        <f>CY18*$H18</f>
        <v>0</v>
      </c>
      <c r="DF18" s="29">
        <f>SUM(DG18:DK18)</f>
        <v>0</v>
      </c>
      <c r="DG18" s="36"/>
      <c r="DH18" s="36"/>
      <c r="DI18" s="36"/>
      <c r="DJ18" s="36"/>
      <c r="DK18" s="36"/>
      <c r="DL18" s="31">
        <f>DF18*$H18</f>
        <v>0</v>
      </c>
      <c r="DM18" s="29">
        <f>SUM(DN18:DR18)</f>
        <v>0</v>
      </c>
      <c r="DN18" s="36"/>
      <c r="DO18" s="36"/>
      <c r="DP18" s="36"/>
      <c r="DQ18" s="36"/>
      <c r="DR18" s="36"/>
      <c r="DS18" s="31">
        <f>DM18*$H18</f>
        <v>0</v>
      </c>
      <c r="DT18" s="29">
        <f>SUM(DU18:DY18)</f>
        <v>0</v>
      </c>
      <c r="DU18" s="36"/>
      <c r="DV18" s="36"/>
      <c r="DW18" s="36"/>
      <c r="DX18" s="36"/>
      <c r="DY18" s="36"/>
      <c r="DZ18" s="31">
        <f>DT18*$H18</f>
        <v>0</v>
      </c>
      <c r="EA18" s="29">
        <f>SUM(EB18:EF18)</f>
        <v>0</v>
      </c>
      <c r="EB18" s="36"/>
      <c r="EC18" s="36"/>
      <c r="ED18" s="36"/>
      <c r="EE18" s="36"/>
      <c r="EF18" s="36"/>
      <c r="EG18" s="31">
        <f>EA18*$H18</f>
        <v>0</v>
      </c>
      <c r="EH18" s="30">
        <f>1-EJ18</f>
        <v>1</v>
      </c>
      <c r="EI18" s="31">
        <f>H18-EK18</f>
        <v>0</v>
      </c>
      <c r="EJ18" s="30">
        <f t="shared" si="2"/>
        <v>0</v>
      </c>
      <c r="EK18" s="148">
        <f>SUM(CQ18,CJ18,CC18,BV18,BO18,BH18,BA18,AT18,AM18,AF18,Y18,R18,CX18,DE18,DL18,DS18,DZ18,EG18)</f>
        <v>0</v>
      </c>
    </row>
    <row r="19" spans="1:141" ht="25.5" outlineLevel="1" x14ac:dyDescent="0.2">
      <c r="A19" s="104" t="s">
        <v>1659</v>
      </c>
      <c r="B19" s="241" t="s">
        <v>1682</v>
      </c>
      <c r="C19" s="211" t="s">
        <v>1669</v>
      </c>
      <c r="D19" s="141" t="s">
        <v>920</v>
      </c>
      <c r="E19" s="33" t="s">
        <v>1057</v>
      </c>
      <c r="F19" s="162">
        <v>693</v>
      </c>
      <c r="G19" s="581"/>
      <c r="H19" s="574">
        <f>ROUND(G19*(1+$E$80),2)</f>
        <v>0</v>
      </c>
      <c r="I19" s="574">
        <f t="shared" si="42"/>
        <v>0</v>
      </c>
      <c r="J19" s="586" t="e">
        <f t="shared" si="41"/>
        <v>#DIV/0!</v>
      </c>
      <c r="K19" s="564">
        <f t="shared" si="1"/>
        <v>1</v>
      </c>
      <c r="L19" s="29">
        <f t="shared" si="3"/>
        <v>0</v>
      </c>
      <c r="M19" s="36"/>
      <c r="N19" s="36"/>
      <c r="O19" s="36"/>
      <c r="P19" s="36"/>
      <c r="Q19" s="36"/>
      <c r="R19" s="266">
        <f t="shared" si="4"/>
        <v>0</v>
      </c>
      <c r="S19" s="269">
        <f t="shared" si="5"/>
        <v>0</v>
      </c>
      <c r="T19" s="36"/>
      <c r="U19" s="36"/>
      <c r="V19" s="36"/>
      <c r="W19" s="36"/>
      <c r="X19" s="36"/>
      <c r="Y19" s="31">
        <f t="shared" si="6"/>
        <v>0</v>
      </c>
      <c r="Z19" s="29">
        <f t="shared" si="7"/>
        <v>0</v>
      </c>
      <c r="AA19" s="36"/>
      <c r="AB19" s="36"/>
      <c r="AC19" s="36"/>
      <c r="AD19" s="36"/>
      <c r="AE19" s="36"/>
      <c r="AF19" s="31">
        <f t="shared" si="8"/>
        <v>0</v>
      </c>
      <c r="AG19" s="29">
        <f t="shared" si="9"/>
        <v>0</v>
      </c>
      <c r="AH19" s="36"/>
      <c r="AI19" s="36"/>
      <c r="AJ19" s="36"/>
      <c r="AK19" s="36"/>
      <c r="AL19" s="36"/>
      <c r="AM19" s="31">
        <f t="shared" si="10"/>
        <v>0</v>
      </c>
      <c r="AN19" s="29">
        <f t="shared" si="11"/>
        <v>0</v>
      </c>
      <c r="AO19" s="36"/>
      <c r="AP19" s="36"/>
      <c r="AQ19" s="36"/>
      <c r="AR19" s="36"/>
      <c r="AS19" s="36"/>
      <c r="AT19" s="31">
        <f t="shared" si="12"/>
        <v>0</v>
      </c>
      <c r="AU19" s="29">
        <f t="shared" si="13"/>
        <v>0</v>
      </c>
      <c r="AV19" s="36"/>
      <c r="AW19" s="36"/>
      <c r="AX19" s="36"/>
      <c r="AY19" s="36"/>
      <c r="AZ19" s="36"/>
      <c r="BA19" s="31">
        <f t="shared" si="14"/>
        <v>0</v>
      </c>
      <c r="BB19" s="29">
        <f t="shared" si="15"/>
        <v>0</v>
      </c>
      <c r="BC19" s="36"/>
      <c r="BD19" s="36"/>
      <c r="BE19" s="36"/>
      <c r="BF19" s="36"/>
      <c r="BG19" s="36"/>
      <c r="BH19" s="31">
        <f t="shared" si="16"/>
        <v>0</v>
      </c>
      <c r="BI19" s="29">
        <f t="shared" si="17"/>
        <v>0</v>
      </c>
      <c r="BJ19" s="36"/>
      <c r="BK19" s="36"/>
      <c r="BL19" s="36"/>
      <c r="BM19" s="36"/>
      <c r="BN19" s="36"/>
      <c r="BO19" s="31">
        <f t="shared" si="18"/>
        <v>0</v>
      </c>
      <c r="BP19" s="29">
        <f t="shared" si="19"/>
        <v>0</v>
      </c>
      <c r="BQ19" s="36"/>
      <c r="BR19" s="36"/>
      <c r="BS19" s="36"/>
      <c r="BT19" s="36"/>
      <c r="BU19" s="36"/>
      <c r="BV19" s="31">
        <f t="shared" si="20"/>
        <v>0</v>
      </c>
      <c r="BW19" s="29">
        <f t="shared" si="21"/>
        <v>0</v>
      </c>
      <c r="BX19" s="36"/>
      <c r="BY19" s="36"/>
      <c r="BZ19" s="36"/>
      <c r="CA19" s="36"/>
      <c r="CB19" s="36"/>
      <c r="CC19" s="31">
        <f t="shared" si="22"/>
        <v>0</v>
      </c>
      <c r="CD19" s="29">
        <f t="shared" si="23"/>
        <v>0</v>
      </c>
      <c r="CE19" s="36"/>
      <c r="CF19" s="36"/>
      <c r="CG19" s="36"/>
      <c r="CH19" s="36"/>
      <c r="CI19" s="36"/>
      <c r="CJ19" s="31">
        <f t="shared" si="24"/>
        <v>0</v>
      </c>
      <c r="CK19" s="29">
        <f t="shared" si="25"/>
        <v>0</v>
      </c>
      <c r="CL19" s="36"/>
      <c r="CM19" s="36"/>
      <c r="CN19" s="36"/>
      <c r="CO19" s="36"/>
      <c r="CP19" s="36"/>
      <c r="CQ19" s="31">
        <f t="shared" si="26"/>
        <v>0</v>
      </c>
      <c r="CR19" s="29">
        <f t="shared" si="27"/>
        <v>0</v>
      </c>
      <c r="CS19" s="36"/>
      <c r="CT19" s="36"/>
      <c r="CU19" s="36"/>
      <c r="CV19" s="36"/>
      <c r="CW19" s="36"/>
      <c r="CX19" s="31">
        <f t="shared" si="28"/>
        <v>0</v>
      </c>
      <c r="CY19" s="29">
        <f t="shared" si="29"/>
        <v>0</v>
      </c>
      <c r="CZ19" s="36"/>
      <c r="DA19" s="36"/>
      <c r="DB19" s="36"/>
      <c r="DC19" s="36"/>
      <c r="DD19" s="36"/>
      <c r="DE19" s="31">
        <f t="shared" si="30"/>
        <v>0</v>
      </c>
      <c r="DF19" s="29">
        <f t="shared" si="31"/>
        <v>0</v>
      </c>
      <c r="DG19" s="36"/>
      <c r="DH19" s="36"/>
      <c r="DI19" s="36"/>
      <c r="DJ19" s="36"/>
      <c r="DK19" s="36"/>
      <c r="DL19" s="31">
        <f t="shared" si="32"/>
        <v>0</v>
      </c>
      <c r="DM19" s="29">
        <f t="shared" si="33"/>
        <v>0</v>
      </c>
      <c r="DN19" s="36"/>
      <c r="DO19" s="36"/>
      <c r="DP19" s="36"/>
      <c r="DQ19" s="36"/>
      <c r="DR19" s="36"/>
      <c r="DS19" s="31">
        <f t="shared" si="34"/>
        <v>0</v>
      </c>
      <c r="DT19" s="29">
        <f t="shared" si="35"/>
        <v>0</v>
      </c>
      <c r="DU19" s="36"/>
      <c r="DV19" s="36"/>
      <c r="DW19" s="36"/>
      <c r="DX19" s="36"/>
      <c r="DY19" s="36"/>
      <c r="DZ19" s="31">
        <f t="shared" si="36"/>
        <v>0</v>
      </c>
      <c r="EA19" s="29">
        <f t="shared" si="37"/>
        <v>0</v>
      </c>
      <c r="EB19" s="36"/>
      <c r="EC19" s="36"/>
      <c r="ED19" s="36"/>
      <c r="EE19" s="36"/>
      <c r="EF19" s="36"/>
      <c r="EG19" s="31">
        <f t="shared" si="38"/>
        <v>0</v>
      </c>
      <c r="EH19" s="30">
        <f t="shared" si="39"/>
        <v>1</v>
      </c>
      <c r="EI19" s="31">
        <f t="shared" si="40"/>
        <v>0</v>
      </c>
      <c r="EJ19" s="30">
        <f t="shared" si="2"/>
        <v>0</v>
      </c>
      <c r="EK19" s="148">
        <f t="shared" si="0"/>
        <v>0</v>
      </c>
    </row>
    <row r="20" spans="1:141" ht="25.5" outlineLevel="1" x14ac:dyDescent="0.2">
      <c r="A20" s="104" t="s">
        <v>1660</v>
      </c>
      <c r="B20" s="241" t="s">
        <v>1683</v>
      </c>
      <c r="C20" s="211" t="s">
        <v>1669</v>
      </c>
      <c r="D20" s="141" t="s">
        <v>921</v>
      </c>
      <c r="E20" s="33" t="s">
        <v>25</v>
      </c>
      <c r="F20" s="162">
        <v>256.2</v>
      </c>
      <c r="G20" s="581"/>
      <c r="H20" s="574">
        <f>ROUND(G20*(1+$E$80),2)</f>
        <v>0</v>
      </c>
      <c r="I20" s="574">
        <f t="shared" si="42"/>
        <v>0</v>
      </c>
      <c r="J20" s="586" t="e">
        <f t="shared" si="41"/>
        <v>#DIV/0!</v>
      </c>
      <c r="K20" s="564">
        <f>EH20</f>
        <v>1</v>
      </c>
      <c r="L20" s="29">
        <f>SUM(M20:Q20)</f>
        <v>0</v>
      </c>
      <c r="M20" s="36"/>
      <c r="N20" s="36"/>
      <c r="O20" s="36"/>
      <c r="P20" s="36"/>
      <c r="Q20" s="36"/>
      <c r="R20" s="266">
        <f>L20*$H20</f>
        <v>0</v>
      </c>
      <c r="S20" s="269">
        <f>SUM(T20:X20)</f>
        <v>0</v>
      </c>
      <c r="T20" s="36"/>
      <c r="U20" s="36"/>
      <c r="V20" s="36"/>
      <c r="W20" s="36"/>
      <c r="X20" s="36"/>
      <c r="Y20" s="31">
        <f>S20*$H20</f>
        <v>0</v>
      </c>
      <c r="Z20" s="29">
        <f>SUM(AA20:AE20)</f>
        <v>0</v>
      </c>
      <c r="AA20" s="36"/>
      <c r="AB20" s="36"/>
      <c r="AC20" s="36"/>
      <c r="AD20" s="36"/>
      <c r="AE20" s="36"/>
      <c r="AF20" s="31">
        <f>Z20*$H20</f>
        <v>0</v>
      </c>
      <c r="AG20" s="29">
        <f>SUM(AH20:AL20)</f>
        <v>0</v>
      </c>
      <c r="AH20" s="36"/>
      <c r="AI20" s="36"/>
      <c r="AJ20" s="36"/>
      <c r="AK20" s="36"/>
      <c r="AL20" s="36"/>
      <c r="AM20" s="31">
        <f>AG20*$H20</f>
        <v>0</v>
      </c>
      <c r="AN20" s="29">
        <f>SUM(AO20:AS20)</f>
        <v>0</v>
      </c>
      <c r="AO20" s="36"/>
      <c r="AP20" s="36"/>
      <c r="AQ20" s="36"/>
      <c r="AR20" s="36"/>
      <c r="AS20" s="36"/>
      <c r="AT20" s="31">
        <f>AN20*$H20</f>
        <v>0</v>
      </c>
      <c r="AU20" s="29">
        <f>SUM(AV20:AZ20)</f>
        <v>0</v>
      </c>
      <c r="AV20" s="36"/>
      <c r="AW20" s="36"/>
      <c r="AX20" s="36"/>
      <c r="AY20" s="36"/>
      <c r="AZ20" s="36"/>
      <c r="BA20" s="31">
        <f>AU20*$H20</f>
        <v>0</v>
      </c>
      <c r="BB20" s="29">
        <f>SUM(BC20:BG20)</f>
        <v>0</v>
      </c>
      <c r="BC20" s="36"/>
      <c r="BD20" s="36"/>
      <c r="BE20" s="36"/>
      <c r="BF20" s="36"/>
      <c r="BG20" s="36"/>
      <c r="BH20" s="31">
        <f>BB20*$H20</f>
        <v>0</v>
      </c>
      <c r="BI20" s="29">
        <f>SUM(BJ20:BN20)</f>
        <v>0</v>
      </c>
      <c r="BJ20" s="36"/>
      <c r="BK20" s="36"/>
      <c r="BL20" s="36"/>
      <c r="BM20" s="36"/>
      <c r="BN20" s="36"/>
      <c r="BO20" s="31">
        <f>BI20*$H20</f>
        <v>0</v>
      </c>
      <c r="BP20" s="29">
        <f>SUM(BQ20:BU20)</f>
        <v>0</v>
      </c>
      <c r="BQ20" s="36"/>
      <c r="BR20" s="36"/>
      <c r="BS20" s="36"/>
      <c r="BT20" s="36"/>
      <c r="BU20" s="36"/>
      <c r="BV20" s="31">
        <f>BP20*$H20</f>
        <v>0</v>
      </c>
      <c r="BW20" s="29">
        <f>SUM(BX20:CB20)</f>
        <v>0</v>
      </c>
      <c r="BX20" s="36"/>
      <c r="BY20" s="36"/>
      <c r="BZ20" s="36"/>
      <c r="CA20" s="36"/>
      <c r="CB20" s="36"/>
      <c r="CC20" s="31">
        <f>BW20*$H20</f>
        <v>0</v>
      </c>
      <c r="CD20" s="29">
        <f>SUM(CE20:CI20)</f>
        <v>0</v>
      </c>
      <c r="CE20" s="36"/>
      <c r="CF20" s="36"/>
      <c r="CG20" s="36"/>
      <c r="CH20" s="36"/>
      <c r="CI20" s="36"/>
      <c r="CJ20" s="31">
        <f>CD20*$H20</f>
        <v>0</v>
      </c>
      <c r="CK20" s="29">
        <f>SUM(CL20:CP20)</f>
        <v>0</v>
      </c>
      <c r="CL20" s="36"/>
      <c r="CM20" s="36"/>
      <c r="CN20" s="36"/>
      <c r="CO20" s="36"/>
      <c r="CP20" s="36"/>
      <c r="CQ20" s="31">
        <f>CK20*$H20</f>
        <v>0</v>
      </c>
      <c r="CR20" s="29">
        <f>SUM(CS20:CW20)</f>
        <v>0</v>
      </c>
      <c r="CS20" s="36"/>
      <c r="CT20" s="36"/>
      <c r="CU20" s="36"/>
      <c r="CV20" s="36"/>
      <c r="CW20" s="36"/>
      <c r="CX20" s="31">
        <f>CR20*$H20</f>
        <v>0</v>
      </c>
      <c r="CY20" s="29">
        <f>SUM(CZ20:DD20)</f>
        <v>0</v>
      </c>
      <c r="CZ20" s="36"/>
      <c r="DA20" s="36"/>
      <c r="DB20" s="36"/>
      <c r="DC20" s="36"/>
      <c r="DD20" s="36"/>
      <c r="DE20" s="31">
        <f>CY20*$H20</f>
        <v>0</v>
      </c>
      <c r="DF20" s="29">
        <f>SUM(DG20:DK20)</f>
        <v>0</v>
      </c>
      <c r="DG20" s="36"/>
      <c r="DH20" s="36"/>
      <c r="DI20" s="36"/>
      <c r="DJ20" s="36"/>
      <c r="DK20" s="36"/>
      <c r="DL20" s="31">
        <f>DF20*$H20</f>
        <v>0</v>
      </c>
      <c r="DM20" s="29">
        <f>SUM(DN20:DR20)</f>
        <v>0</v>
      </c>
      <c r="DN20" s="36"/>
      <c r="DO20" s="36"/>
      <c r="DP20" s="36"/>
      <c r="DQ20" s="36"/>
      <c r="DR20" s="36"/>
      <c r="DS20" s="31">
        <f>DM20*$H20</f>
        <v>0</v>
      </c>
      <c r="DT20" s="29">
        <f>SUM(DU20:DY20)</f>
        <v>0</v>
      </c>
      <c r="DU20" s="36"/>
      <c r="DV20" s="36"/>
      <c r="DW20" s="36"/>
      <c r="DX20" s="36"/>
      <c r="DY20" s="36"/>
      <c r="DZ20" s="31">
        <f>DT20*$H20</f>
        <v>0</v>
      </c>
      <c r="EA20" s="29">
        <f>SUM(EB20:EF20)</f>
        <v>0</v>
      </c>
      <c r="EB20" s="36"/>
      <c r="EC20" s="36"/>
      <c r="ED20" s="36"/>
      <c r="EE20" s="36"/>
      <c r="EF20" s="36"/>
      <c r="EG20" s="31">
        <f>EA20*$H20</f>
        <v>0</v>
      </c>
      <c r="EH20" s="30">
        <f>1-EJ20</f>
        <v>1</v>
      </c>
      <c r="EI20" s="31">
        <f>H20-EK20</f>
        <v>0</v>
      </c>
      <c r="EJ20" s="30">
        <f t="shared" si="2"/>
        <v>0</v>
      </c>
      <c r="EK20" s="148">
        <f>SUM(CQ20,CJ20,CC20,BV20,BO20,BH20,BA20,AT20,AM20,AF20,Y20,R20,CX20,DE20,DL20,DS20,DZ20,EG20)</f>
        <v>0</v>
      </c>
    </row>
    <row r="21" spans="1:141" outlineLevel="1" x14ac:dyDescent="0.2">
      <c r="A21" s="104" t="s">
        <v>1661</v>
      </c>
      <c r="B21" s="241" t="s">
        <v>1684</v>
      </c>
      <c r="C21" s="211" t="s">
        <v>1669</v>
      </c>
      <c r="D21" s="141" t="s">
        <v>922</v>
      </c>
      <c r="E21" s="33" t="s">
        <v>1057</v>
      </c>
      <c r="F21" s="162">
        <v>3321.15</v>
      </c>
      <c r="G21" s="581"/>
      <c r="H21" s="574">
        <f t="shared" ref="H21" si="43">ROUND(G21*(1+$E$80),2)</f>
        <v>0</v>
      </c>
      <c r="I21" s="574">
        <f t="shared" si="42"/>
        <v>0</v>
      </c>
      <c r="J21" s="586" t="e">
        <f t="shared" si="41"/>
        <v>#DIV/0!</v>
      </c>
      <c r="K21" s="564">
        <f t="shared" si="1"/>
        <v>1</v>
      </c>
      <c r="L21" s="29">
        <f t="shared" si="3"/>
        <v>0</v>
      </c>
      <c r="M21" s="36"/>
      <c r="N21" s="36"/>
      <c r="O21" s="36"/>
      <c r="P21" s="36"/>
      <c r="Q21" s="36"/>
      <c r="R21" s="266">
        <f t="shared" si="4"/>
        <v>0</v>
      </c>
      <c r="S21" s="269">
        <f t="shared" si="5"/>
        <v>0</v>
      </c>
      <c r="T21" s="36"/>
      <c r="U21" s="36"/>
      <c r="V21" s="36"/>
      <c r="W21" s="36"/>
      <c r="X21" s="36"/>
      <c r="Y21" s="31">
        <f t="shared" si="6"/>
        <v>0</v>
      </c>
      <c r="Z21" s="29">
        <f t="shared" si="7"/>
        <v>0</v>
      </c>
      <c r="AA21" s="36"/>
      <c r="AB21" s="36"/>
      <c r="AC21" s="36"/>
      <c r="AD21" s="36"/>
      <c r="AE21" s="36"/>
      <c r="AF21" s="31">
        <f t="shared" si="8"/>
        <v>0</v>
      </c>
      <c r="AG21" s="29">
        <f t="shared" si="9"/>
        <v>0</v>
      </c>
      <c r="AH21" s="36"/>
      <c r="AI21" s="36"/>
      <c r="AJ21" s="36"/>
      <c r="AK21" s="36"/>
      <c r="AL21" s="36"/>
      <c r="AM21" s="31">
        <f t="shared" si="10"/>
        <v>0</v>
      </c>
      <c r="AN21" s="29">
        <f t="shared" si="11"/>
        <v>0</v>
      </c>
      <c r="AO21" s="36"/>
      <c r="AP21" s="36"/>
      <c r="AQ21" s="36"/>
      <c r="AR21" s="36"/>
      <c r="AS21" s="36"/>
      <c r="AT21" s="31">
        <f t="shared" si="12"/>
        <v>0</v>
      </c>
      <c r="AU21" s="29">
        <f t="shared" si="13"/>
        <v>0</v>
      </c>
      <c r="AV21" s="36"/>
      <c r="AW21" s="36"/>
      <c r="AX21" s="36"/>
      <c r="AY21" s="36"/>
      <c r="AZ21" s="36"/>
      <c r="BA21" s="31">
        <f t="shared" si="14"/>
        <v>0</v>
      </c>
      <c r="BB21" s="29">
        <f t="shared" si="15"/>
        <v>0</v>
      </c>
      <c r="BC21" s="36"/>
      <c r="BD21" s="36"/>
      <c r="BE21" s="36"/>
      <c r="BF21" s="36"/>
      <c r="BG21" s="36"/>
      <c r="BH21" s="31">
        <f t="shared" si="16"/>
        <v>0</v>
      </c>
      <c r="BI21" s="29">
        <f t="shared" si="17"/>
        <v>0</v>
      </c>
      <c r="BJ21" s="36"/>
      <c r="BK21" s="36"/>
      <c r="BL21" s="36"/>
      <c r="BM21" s="36"/>
      <c r="BN21" s="36"/>
      <c r="BO21" s="31">
        <f t="shared" si="18"/>
        <v>0</v>
      </c>
      <c r="BP21" s="29">
        <f t="shared" si="19"/>
        <v>0</v>
      </c>
      <c r="BQ21" s="36"/>
      <c r="BR21" s="36"/>
      <c r="BS21" s="36"/>
      <c r="BT21" s="36"/>
      <c r="BU21" s="36"/>
      <c r="BV21" s="31">
        <f t="shared" si="20"/>
        <v>0</v>
      </c>
      <c r="BW21" s="29">
        <f t="shared" si="21"/>
        <v>0</v>
      </c>
      <c r="BX21" s="36"/>
      <c r="BY21" s="36"/>
      <c r="BZ21" s="36"/>
      <c r="CA21" s="36"/>
      <c r="CB21" s="36"/>
      <c r="CC21" s="31">
        <f t="shared" si="22"/>
        <v>0</v>
      </c>
      <c r="CD21" s="29">
        <f t="shared" si="23"/>
        <v>0</v>
      </c>
      <c r="CE21" s="36"/>
      <c r="CF21" s="36"/>
      <c r="CG21" s="36"/>
      <c r="CH21" s="36"/>
      <c r="CI21" s="36"/>
      <c r="CJ21" s="31">
        <f t="shared" si="24"/>
        <v>0</v>
      </c>
      <c r="CK21" s="29">
        <f t="shared" si="25"/>
        <v>0</v>
      </c>
      <c r="CL21" s="36"/>
      <c r="CM21" s="36"/>
      <c r="CN21" s="36"/>
      <c r="CO21" s="36"/>
      <c r="CP21" s="36"/>
      <c r="CQ21" s="31">
        <f t="shared" si="26"/>
        <v>0</v>
      </c>
      <c r="CR21" s="29">
        <f t="shared" si="27"/>
        <v>0</v>
      </c>
      <c r="CS21" s="36"/>
      <c r="CT21" s="36"/>
      <c r="CU21" s="36"/>
      <c r="CV21" s="36"/>
      <c r="CW21" s="36"/>
      <c r="CX21" s="31">
        <f t="shared" si="28"/>
        <v>0</v>
      </c>
      <c r="CY21" s="29">
        <f t="shared" si="29"/>
        <v>0</v>
      </c>
      <c r="CZ21" s="36"/>
      <c r="DA21" s="36"/>
      <c r="DB21" s="36"/>
      <c r="DC21" s="36"/>
      <c r="DD21" s="36"/>
      <c r="DE21" s="31">
        <f t="shared" si="30"/>
        <v>0</v>
      </c>
      <c r="DF21" s="29">
        <f t="shared" si="31"/>
        <v>0</v>
      </c>
      <c r="DG21" s="36"/>
      <c r="DH21" s="36"/>
      <c r="DI21" s="36"/>
      <c r="DJ21" s="36"/>
      <c r="DK21" s="36"/>
      <c r="DL21" s="31">
        <f t="shared" si="32"/>
        <v>0</v>
      </c>
      <c r="DM21" s="29">
        <f t="shared" si="33"/>
        <v>0</v>
      </c>
      <c r="DN21" s="36"/>
      <c r="DO21" s="36"/>
      <c r="DP21" s="36"/>
      <c r="DQ21" s="36"/>
      <c r="DR21" s="36"/>
      <c r="DS21" s="31">
        <f t="shared" si="34"/>
        <v>0</v>
      </c>
      <c r="DT21" s="29">
        <f t="shared" si="35"/>
        <v>0</v>
      </c>
      <c r="DU21" s="36"/>
      <c r="DV21" s="36"/>
      <c r="DW21" s="36"/>
      <c r="DX21" s="36"/>
      <c r="DY21" s="36"/>
      <c r="DZ21" s="31">
        <f t="shared" si="36"/>
        <v>0</v>
      </c>
      <c r="EA21" s="29">
        <f t="shared" si="37"/>
        <v>0</v>
      </c>
      <c r="EB21" s="36"/>
      <c r="EC21" s="36"/>
      <c r="ED21" s="36"/>
      <c r="EE21" s="36"/>
      <c r="EF21" s="36"/>
      <c r="EG21" s="31">
        <f t="shared" si="38"/>
        <v>0</v>
      </c>
      <c r="EH21" s="30">
        <f t="shared" si="39"/>
        <v>1</v>
      </c>
      <c r="EI21" s="31">
        <f t="shared" si="40"/>
        <v>0</v>
      </c>
      <c r="EJ21" s="30">
        <f t="shared" si="2"/>
        <v>0</v>
      </c>
      <c r="EK21" s="148">
        <f t="shared" si="0"/>
        <v>0</v>
      </c>
    </row>
    <row r="22" spans="1:141" ht="25.5" outlineLevel="1" x14ac:dyDescent="0.2">
      <c r="A22" s="104" t="s">
        <v>1662</v>
      </c>
      <c r="B22" s="241" t="s">
        <v>1685</v>
      </c>
      <c r="C22" s="211" t="s">
        <v>1669</v>
      </c>
      <c r="D22" s="141" t="s">
        <v>923</v>
      </c>
      <c r="E22" s="33" t="s">
        <v>1057</v>
      </c>
      <c r="F22" s="162">
        <v>1273.6500000000001</v>
      </c>
      <c r="G22" s="581"/>
      <c r="H22" s="574">
        <f>ROUND(G22*(1+$E$80),2)</f>
        <v>0</v>
      </c>
      <c r="I22" s="574">
        <f t="shared" si="42"/>
        <v>0</v>
      </c>
      <c r="J22" s="586" t="e">
        <f t="shared" si="41"/>
        <v>#DIV/0!</v>
      </c>
      <c r="K22" s="564">
        <f t="shared" si="1"/>
        <v>1</v>
      </c>
      <c r="L22" s="29">
        <f t="shared" si="3"/>
        <v>0</v>
      </c>
      <c r="M22" s="36"/>
      <c r="N22" s="36"/>
      <c r="O22" s="36"/>
      <c r="P22" s="36"/>
      <c r="Q22" s="36"/>
      <c r="R22" s="266">
        <f t="shared" si="4"/>
        <v>0</v>
      </c>
      <c r="S22" s="269">
        <f t="shared" si="5"/>
        <v>0</v>
      </c>
      <c r="T22" s="36"/>
      <c r="U22" s="36"/>
      <c r="V22" s="36"/>
      <c r="W22" s="36"/>
      <c r="X22" s="36"/>
      <c r="Y22" s="31">
        <f t="shared" si="6"/>
        <v>0</v>
      </c>
      <c r="Z22" s="29">
        <f t="shared" si="7"/>
        <v>0</v>
      </c>
      <c r="AA22" s="36"/>
      <c r="AB22" s="36"/>
      <c r="AC22" s="36"/>
      <c r="AD22" s="36"/>
      <c r="AE22" s="36"/>
      <c r="AF22" s="31">
        <f t="shared" si="8"/>
        <v>0</v>
      </c>
      <c r="AG22" s="29">
        <f t="shared" si="9"/>
        <v>0</v>
      </c>
      <c r="AH22" s="36"/>
      <c r="AI22" s="36"/>
      <c r="AJ22" s="36"/>
      <c r="AK22" s="36"/>
      <c r="AL22" s="36"/>
      <c r="AM22" s="31">
        <f t="shared" si="10"/>
        <v>0</v>
      </c>
      <c r="AN22" s="29">
        <f t="shared" si="11"/>
        <v>0</v>
      </c>
      <c r="AO22" s="36"/>
      <c r="AP22" s="36"/>
      <c r="AQ22" s="36"/>
      <c r="AR22" s="36"/>
      <c r="AS22" s="36"/>
      <c r="AT22" s="31">
        <f t="shared" si="12"/>
        <v>0</v>
      </c>
      <c r="AU22" s="29">
        <f t="shared" si="13"/>
        <v>0</v>
      </c>
      <c r="AV22" s="36"/>
      <c r="AW22" s="36"/>
      <c r="AX22" s="36"/>
      <c r="AY22" s="36"/>
      <c r="AZ22" s="36"/>
      <c r="BA22" s="31">
        <f t="shared" si="14"/>
        <v>0</v>
      </c>
      <c r="BB22" s="29">
        <f t="shared" si="15"/>
        <v>0</v>
      </c>
      <c r="BC22" s="36"/>
      <c r="BD22" s="36"/>
      <c r="BE22" s="36"/>
      <c r="BF22" s="36"/>
      <c r="BG22" s="36"/>
      <c r="BH22" s="31">
        <f t="shared" si="16"/>
        <v>0</v>
      </c>
      <c r="BI22" s="29">
        <f t="shared" si="17"/>
        <v>0</v>
      </c>
      <c r="BJ22" s="36"/>
      <c r="BK22" s="36"/>
      <c r="BL22" s="36"/>
      <c r="BM22" s="36"/>
      <c r="BN22" s="36"/>
      <c r="BO22" s="31">
        <f t="shared" si="18"/>
        <v>0</v>
      </c>
      <c r="BP22" s="29">
        <f t="shared" si="19"/>
        <v>0</v>
      </c>
      <c r="BQ22" s="36"/>
      <c r="BR22" s="36"/>
      <c r="BS22" s="36"/>
      <c r="BT22" s="36"/>
      <c r="BU22" s="36"/>
      <c r="BV22" s="31">
        <f t="shared" si="20"/>
        <v>0</v>
      </c>
      <c r="BW22" s="29">
        <f t="shared" si="21"/>
        <v>0</v>
      </c>
      <c r="BX22" s="36"/>
      <c r="BY22" s="36"/>
      <c r="BZ22" s="36"/>
      <c r="CA22" s="36"/>
      <c r="CB22" s="36"/>
      <c r="CC22" s="31">
        <f t="shared" si="22"/>
        <v>0</v>
      </c>
      <c r="CD22" s="29">
        <f t="shared" si="23"/>
        <v>0</v>
      </c>
      <c r="CE22" s="36"/>
      <c r="CF22" s="36"/>
      <c r="CG22" s="36"/>
      <c r="CH22" s="36"/>
      <c r="CI22" s="36"/>
      <c r="CJ22" s="31">
        <f t="shared" si="24"/>
        <v>0</v>
      </c>
      <c r="CK22" s="29">
        <f t="shared" si="25"/>
        <v>0</v>
      </c>
      <c r="CL22" s="36"/>
      <c r="CM22" s="36"/>
      <c r="CN22" s="36"/>
      <c r="CO22" s="36"/>
      <c r="CP22" s="36"/>
      <c r="CQ22" s="31">
        <f t="shared" si="26"/>
        <v>0</v>
      </c>
      <c r="CR22" s="29">
        <f t="shared" si="27"/>
        <v>0</v>
      </c>
      <c r="CS22" s="36"/>
      <c r="CT22" s="36"/>
      <c r="CU22" s="36"/>
      <c r="CV22" s="36"/>
      <c r="CW22" s="36"/>
      <c r="CX22" s="31">
        <f t="shared" si="28"/>
        <v>0</v>
      </c>
      <c r="CY22" s="29">
        <f t="shared" si="29"/>
        <v>0</v>
      </c>
      <c r="CZ22" s="36"/>
      <c r="DA22" s="36"/>
      <c r="DB22" s="36"/>
      <c r="DC22" s="36"/>
      <c r="DD22" s="36"/>
      <c r="DE22" s="31">
        <f t="shared" si="30"/>
        <v>0</v>
      </c>
      <c r="DF22" s="29">
        <f t="shared" si="31"/>
        <v>0</v>
      </c>
      <c r="DG22" s="36"/>
      <c r="DH22" s="36"/>
      <c r="DI22" s="36"/>
      <c r="DJ22" s="36"/>
      <c r="DK22" s="36"/>
      <c r="DL22" s="31">
        <f t="shared" si="32"/>
        <v>0</v>
      </c>
      <c r="DM22" s="29">
        <f t="shared" si="33"/>
        <v>0</v>
      </c>
      <c r="DN22" s="36"/>
      <c r="DO22" s="36"/>
      <c r="DP22" s="36"/>
      <c r="DQ22" s="36"/>
      <c r="DR22" s="36"/>
      <c r="DS22" s="31">
        <f t="shared" si="34"/>
        <v>0</v>
      </c>
      <c r="DT22" s="29">
        <f t="shared" si="35"/>
        <v>0</v>
      </c>
      <c r="DU22" s="36"/>
      <c r="DV22" s="36"/>
      <c r="DW22" s="36"/>
      <c r="DX22" s="36"/>
      <c r="DY22" s="36"/>
      <c r="DZ22" s="31">
        <f t="shared" si="36"/>
        <v>0</v>
      </c>
      <c r="EA22" s="29">
        <f t="shared" si="37"/>
        <v>0</v>
      </c>
      <c r="EB22" s="36"/>
      <c r="EC22" s="36"/>
      <c r="ED22" s="36"/>
      <c r="EE22" s="36"/>
      <c r="EF22" s="36"/>
      <c r="EG22" s="31">
        <f t="shared" si="38"/>
        <v>0</v>
      </c>
      <c r="EH22" s="30">
        <f t="shared" si="39"/>
        <v>1</v>
      </c>
      <c r="EI22" s="31">
        <f t="shared" si="40"/>
        <v>0</v>
      </c>
      <c r="EJ22" s="30">
        <f t="shared" si="2"/>
        <v>0</v>
      </c>
      <c r="EK22" s="148">
        <f t="shared" si="0"/>
        <v>0</v>
      </c>
    </row>
    <row r="23" spans="1:141" ht="13.5" outlineLevel="1" thickBot="1" x14ac:dyDescent="0.25">
      <c r="A23" s="104" t="s">
        <v>1663</v>
      </c>
      <c r="B23" s="37" t="s">
        <v>890</v>
      </c>
      <c r="C23" s="211" t="s">
        <v>1670</v>
      </c>
      <c r="D23" s="141" t="s">
        <v>1686</v>
      </c>
      <c r="E23" s="33" t="s">
        <v>1057</v>
      </c>
      <c r="F23" s="162">
        <v>256.2</v>
      </c>
      <c r="G23" s="581"/>
      <c r="H23" s="574">
        <f>ROUND(G23*(1+$E$80),2)</f>
        <v>0</v>
      </c>
      <c r="I23" s="574">
        <f t="shared" si="42"/>
        <v>0</v>
      </c>
      <c r="J23" s="586" t="e">
        <f t="shared" si="41"/>
        <v>#DIV/0!</v>
      </c>
      <c r="K23" s="565">
        <f t="shared" si="1"/>
        <v>1</v>
      </c>
      <c r="L23" s="29">
        <f t="shared" si="3"/>
        <v>0</v>
      </c>
      <c r="M23" s="36"/>
      <c r="N23" s="36"/>
      <c r="O23" s="36"/>
      <c r="P23" s="36"/>
      <c r="Q23" s="36"/>
      <c r="R23" s="266">
        <f t="shared" si="4"/>
        <v>0</v>
      </c>
      <c r="S23" s="269">
        <f t="shared" si="5"/>
        <v>0</v>
      </c>
      <c r="T23" s="36"/>
      <c r="U23" s="36"/>
      <c r="V23" s="36"/>
      <c r="W23" s="36"/>
      <c r="X23" s="36"/>
      <c r="Y23" s="31">
        <f t="shared" si="6"/>
        <v>0</v>
      </c>
      <c r="Z23" s="29">
        <f t="shared" si="7"/>
        <v>0</v>
      </c>
      <c r="AA23" s="36"/>
      <c r="AB23" s="36"/>
      <c r="AC23" s="36"/>
      <c r="AD23" s="36"/>
      <c r="AE23" s="36"/>
      <c r="AF23" s="31">
        <f t="shared" si="8"/>
        <v>0</v>
      </c>
      <c r="AG23" s="29">
        <f t="shared" si="9"/>
        <v>0</v>
      </c>
      <c r="AH23" s="36"/>
      <c r="AI23" s="36"/>
      <c r="AJ23" s="36"/>
      <c r="AK23" s="36"/>
      <c r="AL23" s="36"/>
      <c r="AM23" s="31">
        <f t="shared" si="10"/>
        <v>0</v>
      </c>
      <c r="AN23" s="29">
        <f t="shared" si="11"/>
        <v>0</v>
      </c>
      <c r="AO23" s="36"/>
      <c r="AP23" s="36"/>
      <c r="AQ23" s="36"/>
      <c r="AR23" s="36"/>
      <c r="AS23" s="36"/>
      <c r="AT23" s="31">
        <f t="shared" si="12"/>
        <v>0</v>
      </c>
      <c r="AU23" s="29">
        <f t="shared" si="13"/>
        <v>0</v>
      </c>
      <c r="AV23" s="36"/>
      <c r="AW23" s="36"/>
      <c r="AX23" s="36"/>
      <c r="AY23" s="36"/>
      <c r="AZ23" s="36"/>
      <c r="BA23" s="31">
        <f t="shared" si="14"/>
        <v>0</v>
      </c>
      <c r="BB23" s="29">
        <f t="shared" si="15"/>
        <v>0</v>
      </c>
      <c r="BC23" s="36"/>
      <c r="BD23" s="36"/>
      <c r="BE23" s="36"/>
      <c r="BF23" s="36"/>
      <c r="BG23" s="36"/>
      <c r="BH23" s="31">
        <f t="shared" si="16"/>
        <v>0</v>
      </c>
      <c r="BI23" s="29">
        <f t="shared" si="17"/>
        <v>0</v>
      </c>
      <c r="BJ23" s="36"/>
      <c r="BK23" s="36"/>
      <c r="BL23" s="36"/>
      <c r="BM23" s="36"/>
      <c r="BN23" s="36"/>
      <c r="BO23" s="31">
        <f t="shared" si="18"/>
        <v>0</v>
      </c>
      <c r="BP23" s="29">
        <f t="shared" si="19"/>
        <v>0</v>
      </c>
      <c r="BQ23" s="36"/>
      <c r="BR23" s="36"/>
      <c r="BS23" s="36"/>
      <c r="BT23" s="36"/>
      <c r="BU23" s="36"/>
      <c r="BV23" s="31">
        <f t="shared" si="20"/>
        <v>0</v>
      </c>
      <c r="BW23" s="29">
        <f t="shared" si="21"/>
        <v>0</v>
      </c>
      <c r="BX23" s="36"/>
      <c r="BY23" s="36"/>
      <c r="BZ23" s="36"/>
      <c r="CA23" s="36"/>
      <c r="CB23" s="36"/>
      <c r="CC23" s="31">
        <f t="shared" si="22"/>
        <v>0</v>
      </c>
      <c r="CD23" s="29">
        <f t="shared" si="23"/>
        <v>0</v>
      </c>
      <c r="CE23" s="36"/>
      <c r="CF23" s="36"/>
      <c r="CG23" s="36"/>
      <c r="CH23" s="36"/>
      <c r="CI23" s="36"/>
      <c r="CJ23" s="31">
        <f t="shared" si="24"/>
        <v>0</v>
      </c>
      <c r="CK23" s="29">
        <f t="shared" si="25"/>
        <v>0</v>
      </c>
      <c r="CL23" s="36"/>
      <c r="CM23" s="36"/>
      <c r="CN23" s="36"/>
      <c r="CO23" s="36"/>
      <c r="CP23" s="36"/>
      <c r="CQ23" s="31">
        <f t="shared" si="26"/>
        <v>0</v>
      </c>
      <c r="CR23" s="29">
        <f t="shared" si="27"/>
        <v>0</v>
      </c>
      <c r="CS23" s="36"/>
      <c r="CT23" s="36"/>
      <c r="CU23" s="36"/>
      <c r="CV23" s="36"/>
      <c r="CW23" s="36"/>
      <c r="CX23" s="31">
        <f t="shared" si="28"/>
        <v>0</v>
      </c>
      <c r="CY23" s="29">
        <f t="shared" si="29"/>
        <v>0</v>
      </c>
      <c r="CZ23" s="36"/>
      <c r="DA23" s="36"/>
      <c r="DB23" s="36"/>
      <c r="DC23" s="36"/>
      <c r="DD23" s="36"/>
      <c r="DE23" s="31">
        <f t="shared" si="30"/>
        <v>0</v>
      </c>
      <c r="DF23" s="29">
        <f t="shared" si="31"/>
        <v>0</v>
      </c>
      <c r="DG23" s="36"/>
      <c r="DH23" s="36"/>
      <c r="DI23" s="36"/>
      <c r="DJ23" s="36"/>
      <c r="DK23" s="36"/>
      <c r="DL23" s="31">
        <f t="shared" si="32"/>
        <v>0</v>
      </c>
      <c r="DM23" s="29">
        <f t="shared" si="33"/>
        <v>0</v>
      </c>
      <c r="DN23" s="36"/>
      <c r="DO23" s="36"/>
      <c r="DP23" s="36"/>
      <c r="DQ23" s="36"/>
      <c r="DR23" s="36"/>
      <c r="DS23" s="31">
        <f t="shared" si="34"/>
        <v>0</v>
      </c>
      <c r="DT23" s="29">
        <f t="shared" si="35"/>
        <v>0</v>
      </c>
      <c r="DU23" s="36"/>
      <c r="DV23" s="36"/>
      <c r="DW23" s="36"/>
      <c r="DX23" s="36"/>
      <c r="DY23" s="36"/>
      <c r="DZ23" s="31">
        <f t="shared" si="36"/>
        <v>0</v>
      </c>
      <c r="EA23" s="29">
        <f t="shared" si="37"/>
        <v>0</v>
      </c>
      <c r="EB23" s="36"/>
      <c r="EC23" s="36"/>
      <c r="ED23" s="36"/>
      <c r="EE23" s="36"/>
      <c r="EF23" s="36"/>
      <c r="EG23" s="31">
        <f t="shared" si="38"/>
        <v>0</v>
      </c>
      <c r="EH23" s="30">
        <f t="shared" si="39"/>
        <v>1</v>
      </c>
      <c r="EI23" s="31">
        <f t="shared" si="40"/>
        <v>0</v>
      </c>
      <c r="EJ23" s="30">
        <f t="shared" si="2"/>
        <v>0</v>
      </c>
      <c r="EK23" s="148">
        <f t="shared" si="0"/>
        <v>0</v>
      </c>
    </row>
    <row r="24" spans="1:141" s="156" customFormat="1" ht="15.75" thickBot="1" x14ac:dyDescent="0.3">
      <c r="A24" s="569">
        <v>2</v>
      </c>
      <c r="B24" s="570"/>
      <c r="C24" s="210"/>
      <c r="D24" s="126" t="s">
        <v>930</v>
      </c>
      <c r="E24" s="236"/>
      <c r="F24" s="236"/>
      <c r="G24" s="612" t="s">
        <v>20</v>
      </c>
      <c r="H24" s="613"/>
      <c r="I24" s="575">
        <f>I25+I34</f>
        <v>0</v>
      </c>
      <c r="J24" s="583" t="e">
        <f>J25+J34</f>
        <v>#DIV/0!</v>
      </c>
      <c r="K24" s="563" t="e">
        <f t="shared" si="1"/>
        <v>#DIV/0!</v>
      </c>
      <c r="L24" s="262" t="e">
        <f>ROUND(R24/$E24,4)</f>
        <v>#DIV/0!</v>
      </c>
      <c r="M24" s="42" t="e">
        <f>SUMPRODUCT(M26:M35,$H26:$H35)/$E24</f>
        <v>#DIV/0!</v>
      </c>
      <c r="N24" s="42" t="e">
        <f>SUMPRODUCT(N26:N35,$H26:$H35)/$E24</f>
        <v>#DIV/0!</v>
      </c>
      <c r="O24" s="42" t="e">
        <f>SUMPRODUCT(O26:O35,$H26:$H35)/$E24</f>
        <v>#DIV/0!</v>
      </c>
      <c r="P24" s="42" t="e">
        <f>SUMPRODUCT(P26:P35,$H26:$H35)/$E24</f>
        <v>#DIV/0!</v>
      </c>
      <c r="Q24" s="42" t="e">
        <f>SUMPRODUCT(Q26:Q35,$H26:$H35)/$E24</f>
        <v>#DIV/0!</v>
      </c>
      <c r="R24" s="267">
        <f>SUM(R26:R35)</f>
        <v>0</v>
      </c>
      <c r="S24" s="270" t="e">
        <f>ROUND(Y24/$E24,4)</f>
        <v>#DIV/0!</v>
      </c>
      <c r="T24" s="42" t="e">
        <f>SUMPRODUCT(T26:T35,$H26:$H35)/$E24</f>
        <v>#DIV/0!</v>
      </c>
      <c r="U24" s="42" t="e">
        <f>SUMPRODUCT(U26:U35,$H26:$H35)/$E24</f>
        <v>#DIV/0!</v>
      </c>
      <c r="V24" s="42" t="e">
        <f>SUMPRODUCT(V26:V35,$H26:$H35)/$E24</f>
        <v>#DIV/0!</v>
      </c>
      <c r="W24" s="42" t="e">
        <f>SUMPRODUCT(W26:W35,$H26:$H35)/$E24</f>
        <v>#DIV/0!</v>
      </c>
      <c r="X24" s="42" t="e">
        <f>SUMPRODUCT(X26:X35,$H26:$H35)/$E24</f>
        <v>#DIV/0!</v>
      </c>
      <c r="Y24" s="43">
        <f>SUM(Y26:Y35)</f>
        <v>0</v>
      </c>
      <c r="Z24" s="270" t="e">
        <f>ROUND(AF24/$E24,4)</f>
        <v>#DIV/0!</v>
      </c>
      <c r="AA24" s="42" t="e">
        <f>SUMPRODUCT(AA26:AA35,$H26:$H35)/$E24</f>
        <v>#DIV/0!</v>
      </c>
      <c r="AB24" s="42" t="e">
        <f>SUMPRODUCT(AB26:AB35,$H26:$H35)/$E24</f>
        <v>#DIV/0!</v>
      </c>
      <c r="AC24" s="42" t="e">
        <f>SUMPRODUCT(AC26:AC35,$H26:$H35)/$E24</f>
        <v>#DIV/0!</v>
      </c>
      <c r="AD24" s="42" t="e">
        <f>SUMPRODUCT(AD26:AD35,$H26:$H35)/$E24</f>
        <v>#DIV/0!</v>
      </c>
      <c r="AE24" s="42" t="e">
        <f>SUMPRODUCT(AE26:AE35,$H26:$H35)/$E24</f>
        <v>#DIV/0!</v>
      </c>
      <c r="AF24" s="43">
        <f>SUM(AF26:AF35)</f>
        <v>0</v>
      </c>
      <c r="AG24" s="41" t="e">
        <f>ROUND(AM24/$E24,4)</f>
        <v>#DIV/0!</v>
      </c>
      <c r="AH24" s="42" t="e">
        <f>SUMPRODUCT(AH26:AH35,$H26:$H35)/$E24</f>
        <v>#DIV/0!</v>
      </c>
      <c r="AI24" s="42" t="e">
        <f>SUMPRODUCT(AI26:AI35,$H26:$H35)/$E24</f>
        <v>#DIV/0!</v>
      </c>
      <c r="AJ24" s="42" t="e">
        <f>SUMPRODUCT(AJ26:AJ35,$H26:$H35)/$E24</f>
        <v>#DIV/0!</v>
      </c>
      <c r="AK24" s="42" t="e">
        <f>SUMPRODUCT(AK26:AK35,$H26:$H35)/$E24</f>
        <v>#DIV/0!</v>
      </c>
      <c r="AL24" s="42" t="e">
        <f>SUMPRODUCT(AL26:AL35,$H26:$H35)/$E24</f>
        <v>#DIV/0!</v>
      </c>
      <c r="AM24" s="43">
        <f>SUM(AM26:AM35)</f>
        <v>0</v>
      </c>
      <c r="AN24" s="41" t="e">
        <f>ROUND(AT24/$E24,4)</f>
        <v>#DIV/0!</v>
      </c>
      <c r="AO24" s="42" t="e">
        <f>SUMPRODUCT(AO26:AO35,$H26:$H35)/$E24</f>
        <v>#DIV/0!</v>
      </c>
      <c r="AP24" s="42" t="e">
        <f>SUMPRODUCT(AP26:AP35,$H26:$H35)/$E24</f>
        <v>#DIV/0!</v>
      </c>
      <c r="AQ24" s="42" t="e">
        <f>SUMPRODUCT(AQ26:AQ35,$H26:$H35)/$E24</f>
        <v>#DIV/0!</v>
      </c>
      <c r="AR24" s="42" t="e">
        <f>SUMPRODUCT(AR26:AR35,$H26:$H35)/$E24</f>
        <v>#DIV/0!</v>
      </c>
      <c r="AS24" s="42" t="e">
        <f>SUMPRODUCT(AS26:AS35,$H26:$H35)/$E24</f>
        <v>#DIV/0!</v>
      </c>
      <c r="AT24" s="43">
        <f>SUM(AT26:AT35)</f>
        <v>0</v>
      </c>
      <c r="AU24" s="41" t="e">
        <f>ROUND(BA24/$E24,4)</f>
        <v>#DIV/0!</v>
      </c>
      <c r="AV24" s="42" t="e">
        <f>SUMPRODUCT(AV26:AV35,$H26:$H35)/$E24</f>
        <v>#DIV/0!</v>
      </c>
      <c r="AW24" s="42" t="e">
        <f>SUMPRODUCT(AW26:AW35,$H26:$H35)/$E24</f>
        <v>#DIV/0!</v>
      </c>
      <c r="AX24" s="42" t="e">
        <f>SUMPRODUCT(AX26:AX35,$H26:$H35)/$E24</f>
        <v>#DIV/0!</v>
      </c>
      <c r="AY24" s="42" t="e">
        <f>SUMPRODUCT(AY26:AY35,$H26:$H35)/$E24</f>
        <v>#DIV/0!</v>
      </c>
      <c r="AZ24" s="42" t="e">
        <f>SUMPRODUCT(AZ26:AZ35,$H26:$H35)/$E24</f>
        <v>#DIV/0!</v>
      </c>
      <c r="BA24" s="43">
        <f>SUM(BA26:BA35)</f>
        <v>0</v>
      </c>
      <c r="BB24" s="41" t="e">
        <f>ROUND(BH24/$E24,4)</f>
        <v>#DIV/0!</v>
      </c>
      <c r="BC24" s="42" t="e">
        <f>SUMPRODUCT(BC26:BC35,$H26:$H35)/$E24</f>
        <v>#DIV/0!</v>
      </c>
      <c r="BD24" s="42" t="e">
        <f>SUMPRODUCT(BD26:BD35,$H26:$H35)/$E24</f>
        <v>#DIV/0!</v>
      </c>
      <c r="BE24" s="42" t="e">
        <f>SUMPRODUCT(BE26:BE35,$H26:$H35)/$E24</f>
        <v>#DIV/0!</v>
      </c>
      <c r="BF24" s="42" t="e">
        <f>SUMPRODUCT(BF26:BF35,$H26:$H35)/$E24</f>
        <v>#DIV/0!</v>
      </c>
      <c r="BG24" s="42" t="e">
        <f>SUMPRODUCT(BG26:BG35,$H26:$H35)/$E24</f>
        <v>#DIV/0!</v>
      </c>
      <c r="BH24" s="43">
        <f>SUM(BH26:BH35)</f>
        <v>0</v>
      </c>
      <c r="BI24" s="41" t="e">
        <f>ROUND(BO24/$E24,4)</f>
        <v>#DIV/0!</v>
      </c>
      <c r="BJ24" s="42" t="e">
        <f>SUMPRODUCT(BJ26:BJ35,$H26:$H35)/$E24</f>
        <v>#DIV/0!</v>
      </c>
      <c r="BK24" s="42" t="e">
        <f>SUMPRODUCT(BK26:BK35,$H26:$H35)/$E24</f>
        <v>#DIV/0!</v>
      </c>
      <c r="BL24" s="42" t="e">
        <f>SUMPRODUCT(BL26:BL35,$H26:$H35)/$E24</f>
        <v>#DIV/0!</v>
      </c>
      <c r="BM24" s="42" t="e">
        <f>SUMPRODUCT(BM26:BM35,$H26:$H35)/$E24</f>
        <v>#DIV/0!</v>
      </c>
      <c r="BN24" s="42" t="e">
        <f>SUMPRODUCT(BN26:BN35,$H26:$H35)/$E24</f>
        <v>#DIV/0!</v>
      </c>
      <c r="BO24" s="43">
        <f>SUM(BO26:BO35)</f>
        <v>0</v>
      </c>
      <c r="BP24" s="41" t="e">
        <f>ROUND(BV24/$E24,4)</f>
        <v>#DIV/0!</v>
      </c>
      <c r="BQ24" s="42" t="e">
        <f>SUMPRODUCT(BQ26:BQ35,$H26:$H35)/$E24</f>
        <v>#DIV/0!</v>
      </c>
      <c r="BR24" s="42" t="e">
        <f>SUMPRODUCT(BR26:BR35,$H26:$H35)/$E24</f>
        <v>#DIV/0!</v>
      </c>
      <c r="BS24" s="42" t="e">
        <f>SUMPRODUCT(BS26:BS35,$H26:$H35)/$E24</f>
        <v>#DIV/0!</v>
      </c>
      <c r="BT24" s="42" t="e">
        <f>SUMPRODUCT(BT26:BT35,$H26:$H35)/$E24</f>
        <v>#DIV/0!</v>
      </c>
      <c r="BU24" s="42" t="e">
        <f>SUMPRODUCT(BU26:BU35,$H26:$H35)/$E24</f>
        <v>#DIV/0!</v>
      </c>
      <c r="BV24" s="43">
        <f>SUM(BV26:BV35)</f>
        <v>0</v>
      </c>
      <c r="BW24" s="41" t="e">
        <f>ROUND(CC24/$E24,4)</f>
        <v>#DIV/0!</v>
      </c>
      <c r="BX24" s="42" t="e">
        <f>SUMPRODUCT(BX26:BX35,$H26:$H35)/$E24</f>
        <v>#DIV/0!</v>
      </c>
      <c r="BY24" s="42" t="e">
        <f>SUMPRODUCT(BY26:BY35,$H26:$H35)/$E24</f>
        <v>#DIV/0!</v>
      </c>
      <c r="BZ24" s="42" t="e">
        <f>SUMPRODUCT(BZ26:BZ35,$H26:$H35)/$E24</f>
        <v>#DIV/0!</v>
      </c>
      <c r="CA24" s="42" t="e">
        <f>SUMPRODUCT(CA26:CA35,$H26:$H35)/$E24</f>
        <v>#DIV/0!</v>
      </c>
      <c r="CB24" s="42" t="e">
        <f>SUMPRODUCT(CB26:CB35,$H26:$H35)/$E24</f>
        <v>#DIV/0!</v>
      </c>
      <c r="CC24" s="43">
        <f>SUM(CC26:CC35)</f>
        <v>0</v>
      </c>
      <c r="CD24" s="41" t="e">
        <f>ROUND(CJ24/$E24,4)</f>
        <v>#DIV/0!</v>
      </c>
      <c r="CE24" s="42" t="e">
        <f>SUMPRODUCT(CE26:CE35,$H26:$H35)/$E24</f>
        <v>#DIV/0!</v>
      </c>
      <c r="CF24" s="42" t="e">
        <f>SUMPRODUCT(CF26:CF35,$H26:$H35)/$E24</f>
        <v>#DIV/0!</v>
      </c>
      <c r="CG24" s="42" t="e">
        <f>SUMPRODUCT(CG26:CG35,$H26:$H35)/$E24</f>
        <v>#DIV/0!</v>
      </c>
      <c r="CH24" s="42" t="e">
        <f>SUMPRODUCT(CH26:CH35,$H26:$H35)/$E24</f>
        <v>#DIV/0!</v>
      </c>
      <c r="CI24" s="42" t="e">
        <f>SUMPRODUCT(CI26:CI35,$H26:$H35)/$E24</f>
        <v>#DIV/0!</v>
      </c>
      <c r="CJ24" s="43">
        <f>SUM(CJ26:CJ35)</f>
        <v>0</v>
      </c>
      <c r="CK24" s="41" t="e">
        <f>ROUND(CQ24/$E24,4)</f>
        <v>#DIV/0!</v>
      </c>
      <c r="CL24" s="42" t="e">
        <f>SUMPRODUCT(CL26:CL35,$H26:$H35)/$E24</f>
        <v>#DIV/0!</v>
      </c>
      <c r="CM24" s="42" t="e">
        <f>SUMPRODUCT(CM26:CM35,$H26:$H35)/$E24</f>
        <v>#DIV/0!</v>
      </c>
      <c r="CN24" s="42" t="e">
        <f>SUMPRODUCT(CN26:CN35,$H26:$H35)/$E24</f>
        <v>#DIV/0!</v>
      </c>
      <c r="CO24" s="42" t="e">
        <f>SUMPRODUCT(CO26:CO35,$H26:$H35)/$E24</f>
        <v>#DIV/0!</v>
      </c>
      <c r="CP24" s="42" t="e">
        <f>SUMPRODUCT(CP26:CP35,$H26:$H35)/$E24</f>
        <v>#DIV/0!</v>
      </c>
      <c r="CQ24" s="43">
        <f>SUM(CQ26:CQ35)</f>
        <v>0</v>
      </c>
      <c r="CR24" s="41" t="e">
        <f>ROUND(CX24/$E24,4)</f>
        <v>#DIV/0!</v>
      </c>
      <c r="CS24" s="42" t="e">
        <f>SUMPRODUCT(CS26:CS35,$H26:$H35)/$E24</f>
        <v>#DIV/0!</v>
      </c>
      <c r="CT24" s="42" t="e">
        <f>SUMPRODUCT(CT26:CT35,$H26:$H35)/$E24</f>
        <v>#DIV/0!</v>
      </c>
      <c r="CU24" s="42" t="e">
        <f>SUMPRODUCT(CU26:CU35,$H26:$H35)/$E24</f>
        <v>#DIV/0!</v>
      </c>
      <c r="CV24" s="42" t="e">
        <f>SUMPRODUCT(CV26:CV35,$H26:$H35)/$E24</f>
        <v>#DIV/0!</v>
      </c>
      <c r="CW24" s="42" t="e">
        <f>SUMPRODUCT(CW26:CW35,$H26:$H35)/$E24</f>
        <v>#DIV/0!</v>
      </c>
      <c r="CX24" s="43">
        <f>SUM(CX26:CX35)</f>
        <v>0</v>
      </c>
      <c r="CY24" s="41" t="e">
        <f>ROUND(DE24/$E24,4)</f>
        <v>#DIV/0!</v>
      </c>
      <c r="CZ24" s="42" t="e">
        <f>SUMPRODUCT(CZ26:CZ35,$H26:$H35)/$E24</f>
        <v>#DIV/0!</v>
      </c>
      <c r="DA24" s="42" t="e">
        <f>SUMPRODUCT(DA26:DA35,$H26:$H35)/$E24</f>
        <v>#DIV/0!</v>
      </c>
      <c r="DB24" s="42" t="e">
        <f>SUMPRODUCT(DB26:DB35,$H26:$H35)/$E24</f>
        <v>#DIV/0!</v>
      </c>
      <c r="DC24" s="42" t="e">
        <f>SUMPRODUCT(DC26:DC35,$H26:$H35)/$E24</f>
        <v>#DIV/0!</v>
      </c>
      <c r="DD24" s="42" t="e">
        <f>SUMPRODUCT(DD26:DD35,$H26:$H35)/$E24</f>
        <v>#DIV/0!</v>
      </c>
      <c r="DE24" s="43">
        <f>SUM(DE26:DE35)</f>
        <v>0</v>
      </c>
      <c r="DF24" s="41" t="e">
        <f>ROUND(DL24/$E24,4)</f>
        <v>#DIV/0!</v>
      </c>
      <c r="DG24" s="42" t="e">
        <f>SUMPRODUCT(DG26:DG35,$H26:$H35)/$E24</f>
        <v>#DIV/0!</v>
      </c>
      <c r="DH24" s="42" t="e">
        <f>SUMPRODUCT(DH26:DH35,$H26:$H35)/$E24</f>
        <v>#DIV/0!</v>
      </c>
      <c r="DI24" s="42" t="e">
        <f>SUMPRODUCT(DI26:DI35,$H26:$H35)/$E24</f>
        <v>#DIV/0!</v>
      </c>
      <c r="DJ24" s="42" t="e">
        <f>SUMPRODUCT(DJ26:DJ35,$H26:$H35)/$E24</f>
        <v>#DIV/0!</v>
      </c>
      <c r="DK24" s="42" t="e">
        <f>SUMPRODUCT(DK26:DK35,$H26:$H35)/$E24</f>
        <v>#DIV/0!</v>
      </c>
      <c r="DL24" s="43">
        <f>SUM(DL26:DL35)</f>
        <v>0</v>
      </c>
      <c r="DM24" s="41" t="e">
        <f>ROUND(DS24/$E24,4)</f>
        <v>#DIV/0!</v>
      </c>
      <c r="DN24" s="42" t="e">
        <f>SUMPRODUCT(DN26:DN35,$H26:$H35)/$E24</f>
        <v>#DIV/0!</v>
      </c>
      <c r="DO24" s="42" t="e">
        <f>SUMPRODUCT(DO26:DO35,$H26:$H35)/$E24</f>
        <v>#DIV/0!</v>
      </c>
      <c r="DP24" s="42" t="e">
        <f>SUMPRODUCT(DP26:DP35,$H26:$H35)/$E24</f>
        <v>#DIV/0!</v>
      </c>
      <c r="DQ24" s="42" t="e">
        <f>SUMPRODUCT(DQ26:DQ35,$H26:$H35)/$E24</f>
        <v>#DIV/0!</v>
      </c>
      <c r="DR24" s="42" t="e">
        <f>SUMPRODUCT(DR26:DR35,$H26:$H35)/$E24</f>
        <v>#DIV/0!</v>
      </c>
      <c r="DS24" s="43">
        <f>SUM(DS26:DS35)</f>
        <v>0</v>
      </c>
      <c r="DT24" s="41" t="e">
        <f>ROUND(DZ24/$E24,4)</f>
        <v>#DIV/0!</v>
      </c>
      <c r="DU24" s="42" t="e">
        <f>SUMPRODUCT(DU26:DU35,$H26:$H35)/$E24</f>
        <v>#DIV/0!</v>
      </c>
      <c r="DV24" s="42" t="e">
        <f>SUMPRODUCT(DV26:DV35,$H26:$H35)/$E24</f>
        <v>#DIV/0!</v>
      </c>
      <c r="DW24" s="42" t="e">
        <f>SUMPRODUCT(DW26:DW35,$H26:$H35)/$E24</f>
        <v>#DIV/0!</v>
      </c>
      <c r="DX24" s="42" t="e">
        <f>SUMPRODUCT(DX26:DX35,$H26:$H35)/$E24</f>
        <v>#DIV/0!</v>
      </c>
      <c r="DY24" s="42" t="e">
        <f>SUMPRODUCT(DY26:DY35,$H26:$H35)/$E24</f>
        <v>#DIV/0!</v>
      </c>
      <c r="DZ24" s="43">
        <f>SUM(DZ26:DZ35)</f>
        <v>0</v>
      </c>
      <c r="EA24" s="41" t="e">
        <f>ROUND(EG24/$E24,4)</f>
        <v>#DIV/0!</v>
      </c>
      <c r="EB24" s="42" t="e">
        <f>SUMPRODUCT(EB26:EB35,$H26:$H35)/$E24</f>
        <v>#DIV/0!</v>
      </c>
      <c r="EC24" s="42" t="e">
        <f>SUMPRODUCT(EC26:EC35,$H26:$H35)/$E24</f>
        <v>#DIV/0!</v>
      </c>
      <c r="ED24" s="42" t="e">
        <f>SUMPRODUCT(ED26:ED35,$H26:$H35)/$E24</f>
        <v>#DIV/0!</v>
      </c>
      <c r="EE24" s="42" t="e">
        <f>SUMPRODUCT(EE26:EE35,$H26:$H35)/$E24</f>
        <v>#DIV/0!</v>
      </c>
      <c r="EF24" s="42" t="e">
        <f>SUMPRODUCT(EF26:EF35,$H26:$H35)/$E24</f>
        <v>#DIV/0!</v>
      </c>
      <c r="EG24" s="43">
        <f>SUM(EG26:EG35)</f>
        <v>0</v>
      </c>
      <c r="EH24" s="44" t="e">
        <f>ROUND(EI24/E24,4)</f>
        <v>#DIV/0!</v>
      </c>
      <c r="EI24" s="45">
        <f>E24-EK24</f>
        <v>0</v>
      </c>
      <c r="EJ24" s="44" t="e">
        <f>ROUND(EK24/E24,4)</f>
        <v>#DIV/0!</v>
      </c>
      <c r="EK24" s="148">
        <f t="shared" si="0"/>
        <v>0</v>
      </c>
    </row>
    <row r="25" spans="1:141" s="156" customFormat="1" ht="14.25" outlineLevel="1" x14ac:dyDescent="0.2">
      <c r="A25" s="571" t="s">
        <v>29</v>
      </c>
      <c r="B25" s="572"/>
      <c r="C25" s="224"/>
      <c r="D25" s="529" t="s">
        <v>1664</v>
      </c>
      <c r="E25" s="234"/>
      <c r="F25" s="234"/>
      <c r="G25" s="234"/>
      <c r="H25" s="573"/>
      <c r="I25" s="584">
        <f>SUM(I26:I33)</f>
        <v>0</v>
      </c>
      <c r="J25" s="585" t="e">
        <f>SUM(J26:J33)</f>
        <v>#DIV/0!</v>
      </c>
      <c r="K25" s="564">
        <f t="shared" si="1"/>
        <v>0</v>
      </c>
      <c r="L25" s="29"/>
      <c r="M25" s="46"/>
      <c r="N25" s="46"/>
      <c r="O25" s="46"/>
      <c r="P25" s="46"/>
      <c r="Q25" s="46"/>
      <c r="R25" s="31"/>
      <c r="S25" s="29"/>
      <c r="T25" s="46"/>
      <c r="U25" s="46"/>
      <c r="V25" s="46"/>
      <c r="W25" s="46"/>
      <c r="X25" s="46"/>
      <c r="Y25" s="31"/>
      <c r="Z25" s="29"/>
      <c r="AA25" s="46"/>
      <c r="AB25" s="46"/>
      <c r="AC25" s="46"/>
      <c r="AD25" s="46"/>
      <c r="AE25" s="46"/>
      <c r="AF25" s="31"/>
      <c r="AG25" s="29"/>
      <c r="AH25" s="46"/>
      <c r="AI25" s="46"/>
      <c r="AJ25" s="46"/>
      <c r="AK25" s="46"/>
      <c r="AL25" s="46"/>
      <c r="AM25" s="31"/>
      <c r="AN25" s="29"/>
      <c r="AO25" s="46"/>
      <c r="AP25" s="46"/>
      <c r="AQ25" s="46"/>
      <c r="AR25" s="46"/>
      <c r="AS25" s="46"/>
      <c r="AT25" s="31"/>
      <c r="AU25" s="29"/>
      <c r="AV25" s="46"/>
      <c r="AW25" s="46"/>
      <c r="AX25" s="46"/>
      <c r="AY25" s="46"/>
      <c r="AZ25" s="46"/>
      <c r="BA25" s="31"/>
      <c r="BB25" s="29"/>
      <c r="BC25" s="46"/>
      <c r="BD25" s="46"/>
      <c r="BE25" s="46"/>
      <c r="BF25" s="46"/>
      <c r="BG25" s="46"/>
      <c r="BH25" s="31"/>
      <c r="BI25" s="29"/>
      <c r="BJ25" s="46"/>
      <c r="BK25" s="46"/>
      <c r="BL25" s="46"/>
      <c r="BM25" s="46"/>
      <c r="BN25" s="46"/>
      <c r="BO25" s="31"/>
      <c r="BP25" s="29"/>
      <c r="BQ25" s="46"/>
      <c r="BR25" s="46"/>
      <c r="BS25" s="46"/>
      <c r="BT25" s="46"/>
      <c r="BU25" s="46"/>
      <c r="BV25" s="31"/>
      <c r="BW25" s="29"/>
      <c r="BX25" s="46"/>
      <c r="BY25" s="46"/>
      <c r="BZ25" s="46"/>
      <c r="CA25" s="46"/>
      <c r="CB25" s="46"/>
      <c r="CC25" s="31"/>
      <c r="CD25" s="29"/>
      <c r="CE25" s="46"/>
      <c r="CF25" s="46"/>
      <c r="CG25" s="46"/>
      <c r="CH25" s="46"/>
      <c r="CI25" s="46"/>
      <c r="CJ25" s="31"/>
      <c r="CK25" s="29"/>
      <c r="CL25" s="46"/>
      <c r="CM25" s="46"/>
      <c r="CN25" s="46"/>
      <c r="CO25" s="46"/>
      <c r="CP25" s="46"/>
      <c r="CQ25" s="31"/>
      <c r="CR25" s="29"/>
      <c r="CS25" s="46"/>
      <c r="CT25" s="46"/>
      <c r="CU25" s="46"/>
      <c r="CV25" s="46"/>
      <c r="CW25" s="46"/>
      <c r="CX25" s="31"/>
      <c r="CY25" s="29"/>
      <c r="CZ25" s="46"/>
      <c r="DA25" s="46"/>
      <c r="DB25" s="46"/>
      <c r="DC25" s="46"/>
      <c r="DD25" s="46"/>
      <c r="DE25" s="31"/>
      <c r="DF25" s="29"/>
      <c r="DG25" s="46"/>
      <c r="DH25" s="46"/>
      <c r="DI25" s="46"/>
      <c r="DJ25" s="46"/>
      <c r="DK25" s="46"/>
      <c r="DL25" s="31"/>
      <c r="DM25" s="29"/>
      <c r="DN25" s="46"/>
      <c r="DO25" s="46"/>
      <c r="DP25" s="46"/>
      <c r="DQ25" s="46"/>
      <c r="DR25" s="46"/>
      <c r="DS25" s="31"/>
      <c r="DT25" s="29"/>
      <c r="DU25" s="46"/>
      <c r="DV25" s="46"/>
      <c r="DW25" s="46"/>
      <c r="DX25" s="46"/>
      <c r="DY25" s="46"/>
      <c r="DZ25" s="31"/>
      <c r="EA25" s="29"/>
      <c r="EB25" s="46"/>
      <c r="EC25" s="46"/>
      <c r="ED25" s="46"/>
      <c r="EE25" s="46"/>
      <c r="EF25" s="46"/>
      <c r="EG25" s="31"/>
      <c r="EH25" s="30"/>
      <c r="EI25" s="31"/>
      <c r="EJ25" s="30">
        <f>SUM(CK25,CD25,BW25,BP25,BI25,BB25,AU25,AN25,AG25,Z25,S25,L25,CR25,CY25,DF25,DM25,DT25,EA25)</f>
        <v>0</v>
      </c>
      <c r="EK25" s="148">
        <f t="shared" si="0"/>
        <v>0</v>
      </c>
    </row>
    <row r="26" spans="1:141" s="156" customFormat="1" ht="25.5" outlineLevel="1" x14ac:dyDescent="0.2">
      <c r="A26" s="108" t="s">
        <v>30</v>
      </c>
      <c r="B26" s="40" t="s">
        <v>1687</v>
      </c>
      <c r="C26" s="211" t="s">
        <v>1669</v>
      </c>
      <c r="D26" s="295" t="s">
        <v>1691</v>
      </c>
      <c r="E26" s="296" t="s">
        <v>1057</v>
      </c>
      <c r="F26" s="304">
        <v>256.2</v>
      </c>
      <c r="G26" s="581"/>
      <c r="H26" s="574">
        <f t="shared" ref="H26:H33" si="44">ROUND(G26*(1+$E$80),2)</f>
        <v>0</v>
      </c>
      <c r="I26" s="574">
        <f t="shared" ref="I26:I33" si="45">ROUND(F26*H26,2)</f>
        <v>0</v>
      </c>
      <c r="J26" s="586" t="e">
        <f t="shared" ref="J26:J33" si="46">I26/$I$80</f>
        <v>#DIV/0!</v>
      </c>
      <c r="K26" s="564">
        <f>EH26</f>
        <v>1</v>
      </c>
      <c r="L26" s="29">
        <f>SUM(M26:Q26)</f>
        <v>0</v>
      </c>
      <c r="M26" s="36"/>
      <c r="N26" s="36"/>
      <c r="O26" s="36"/>
      <c r="P26" s="36"/>
      <c r="Q26" s="36"/>
      <c r="R26" s="31">
        <f>L26*$H26</f>
        <v>0</v>
      </c>
      <c r="S26" s="29">
        <f>SUM(T26:X26)</f>
        <v>0</v>
      </c>
      <c r="T26" s="36"/>
      <c r="U26" s="36"/>
      <c r="V26" s="36"/>
      <c r="W26" s="36"/>
      <c r="X26" s="36"/>
      <c r="Y26" s="31">
        <f>S26*$H26</f>
        <v>0</v>
      </c>
      <c r="Z26" s="29">
        <f>SUM(AA26:AE26)</f>
        <v>0</v>
      </c>
      <c r="AA26" s="36"/>
      <c r="AB26" s="36"/>
      <c r="AC26" s="36"/>
      <c r="AD26" s="36"/>
      <c r="AE26" s="36"/>
      <c r="AF26" s="31">
        <f>Z26*$H26</f>
        <v>0</v>
      </c>
      <c r="AG26" s="29">
        <f>SUM(AH26:AL26)</f>
        <v>0</v>
      </c>
      <c r="AH26" s="36"/>
      <c r="AI26" s="36"/>
      <c r="AJ26" s="36"/>
      <c r="AK26" s="36"/>
      <c r="AL26" s="36"/>
      <c r="AM26" s="31">
        <f>AG26*$H26</f>
        <v>0</v>
      </c>
      <c r="AN26" s="29">
        <f>SUM(AO26:AS26)</f>
        <v>0</v>
      </c>
      <c r="AO26" s="36"/>
      <c r="AP26" s="36"/>
      <c r="AQ26" s="36"/>
      <c r="AR26" s="36"/>
      <c r="AS26" s="36"/>
      <c r="AT26" s="31">
        <f>AN26*$H26</f>
        <v>0</v>
      </c>
      <c r="AU26" s="29">
        <f>SUM(AV26:AZ26)</f>
        <v>0</v>
      </c>
      <c r="AV26" s="36"/>
      <c r="AW26" s="36"/>
      <c r="AX26" s="36"/>
      <c r="AY26" s="36"/>
      <c r="AZ26" s="36"/>
      <c r="BA26" s="31">
        <f>AU26*$H26</f>
        <v>0</v>
      </c>
      <c r="BB26" s="29">
        <f>SUM(BC26:BG26)</f>
        <v>0</v>
      </c>
      <c r="BC26" s="36"/>
      <c r="BD26" s="36"/>
      <c r="BE26" s="36"/>
      <c r="BF26" s="36"/>
      <c r="BG26" s="36"/>
      <c r="BH26" s="31">
        <f>BB26*$H26</f>
        <v>0</v>
      </c>
      <c r="BI26" s="29">
        <f>SUM(BJ26:BN26)</f>
        <v>0</v>
      </c>
      <c r="BJ26" s="36"/>
      <c r="BK26" s="36"/>
      <c r="BL26" s="36"/>
      <c r="BM26" s="36"/>
      <c r="BN26" s="36"/>
      <c r="BO26" s="31">
        <f>BI26*$H26</f>
        <v>0</v>
      </c>
      <c r="BP26" s="29">
        <f>SUM(BQ26:BU26)</f>
        <v>0</v>
      </c>
      <c r="BQ26" s="36"/>
      <c r="BR26" s="36"/>
      <c r="BS26" s="36"/>
      <c r="BT26" s="36"/>
      <c r="BU26" s="36"/>
      <c r="BV26" s="31">
        <f>BP26*$H26</f>
        <v>0</v>
      </c>
      <c r="BW26" s="29">
        <f>SUM(BX26:CB26)</f>
        <v>0</v>
      </c>
      <c r="BX26" s="36"/>
      <c r="BY26" s="36"/>
      <c r="BZ26" s="36"/>
      <c r="CA26" s="36"/>
      <c r="CB26" s="36"/>
      <c r="CC26" s="31">
        <f>BW26*$H26</f>
        <v>0</v>
      </c>
      <c r="CD26" s="29">
        <f>SUM(CE26:CI26)</f>
        <v>0</v>
      </c>
      <c r="CE26" s="36"/>
      <c r="CF26" s="36"/>
      <c r="CG26" s="36"/>
      <c r="CH26" s="36"/>
      <c r="CI26" s="36"/>
      <c r="CJ26" s="31">
        <f>CD26*$H26</f>
        <v>0</v>
      </c>
      <c r="CK26" s="29">
        <f>SUM(CL26:CP26)</f>
        <v>0</v>
      </c>
      <c r="CL26" s="36"/>
      <c r="CM26" s="36"/>
      <c r="CN26" s="36"/>
      <c r="CO26" s="36"/>
      <c r="CP26" s="36"/>
      <c r="CQ26" s="31">
        <f>CK26*$H26</f>
        <v>0</v>
      </c>
      <c r="CR26" s="29">
        <f>SUM(CS26:CW26)</f>
        <v>0</v>
      </c>
      <c r="CS26" s="36"/>
      <c r="CT26" s="36"/>
      <c r="CU26" s="36"/>
      <c r="CV26" s="36"/>
      <c r="CW26" s="36"/>
      <c r="CX26" s="31">
        <f>CR26*$H26</f>
        <v>0</v>
      </c>
      <c r="CY26" s="29">
        <f>SUM(CZ26:DD26)</f>
        <v>0</v>
      </c>
      <c r="CZ26" s="36"/>
      <c r="DA26" s="36"/>
      <c r="DB26" s="36"/>
      <c r="DC26" s="36"/>
      <c r="DD26" s="36"/>
      <c r="DE26" s="31">
        <f>CY26*$H26</f>
        <v>0</v>
      </c>
      <c r="DF26" s="29">
        <f>SUM(DG26:DK26)</f>
        <v>0</v>
      </c>
      <c r="DG26" s="36"/>
      <c r="DH26" s="36"/>
      <c r="DI26" s="36"/>
      <c r="DJ26" s="36"/>
      <c r="DK26" s="36"/>
      <c r="DL26" s="31">
        <f>DF26*$H26</f>
        <v>0</v>
      </c>
      <c r="DM26" s="29">
        <f>SUM(DN26:DR26)</f>
        <v>0</v>
      </c>
      <c r="DN26" s="36"/>
      <c r="DO26" s="36"/>
      <c r="DP26" s="36"/>
      <c r="DQ26" s="36"/>
      <c r="DR26" s="36"/>
      <c r="DS26" s="31">
        <f>DM26*$H26</f>
        <v>0</v>
      </c>
      <c r="DT26" s="29">
        <f>SUM(DU26:DY26)</f>
        <v>0</v>
      </c>
      <c r="DU26" s="36"/>
      <c r="DV26" s="36"/>
      <c r="DW26" s="36"/>
      <c r="DX26" s="36"/>
      <c r="DY26" s="36"/>
      <c r="DZ26" s="31">
        <f>DT26*$H26</f>
        <v>0</v>
      </c>
      <c r="EA26" s="29">
        <f>SUM(EB26:EF26)</f>
        <v>0</v>
      </c>
      <c r="EB26" s="36"/>
      <c r="EC26" s="36"/>
      <c r="ED26" s="36"/>
      <c r="EE26" s="36"/>
      <c r="EF26" s="36"/>
      <c r="EG26" s="31">
        <f>EA26*$H26</f>
        <v>0</v>
      </c>
      <c r="EH26" s="30">
        <f>1-EJ26</f>
        <v>1</v>
      </c>
      <c r="EI26" s="31">
        <f>H26-EK26</f>
        <v>0</v>
      </c>
      <c r="EJ26" s="30">
        <f>SUM(CK26,CD26,BW26,BP26,BI26,BB26,AU26,AN26,AG26,Z26,S26,L26,CR26,CY26,DF26,DM26,DT26,EA26)</f>
        <v>0</v>
      </c>
      <c r="EK26" s="148">
        <f>SUM(CQ26,CJ26,CC26,BV26,BO26,BH26,BA26,AT26,AM26,AF26,Y26,R26,CX26,DE26,DL26,DS26,DZ26,EG26)</f>
        <v>0</v>
      </c>
    </row>
    <row r="27" spans="1:141" s="156" customFormat="1" ht="14.25" outlineLevel="1" x14ac:dyDescent="0.2">
      <c r="A27" s="108" t="s">
        <v>32</v>
      </c>
      <c r="B27" s="40" t="s">
        <v>1688</v>
      </c>
      <c r="C27" s="211" t="s">
        <v>1669</v>
      </c>
      <c r="D27" s="303" t="s">
        <v>910</v>
      </c>
      <c r="E27" s="116" t="s">
        <v>1057</v>
      </c>
      <c r="F27" s="304">
        <v>256.2</v>
      </c>
      <c r="G27" s="581"/>
      <c r="H27" s="574">
        <f t="shared" si="44"/>
        <v>0</v>
      </c>
      <c r="I27" s="574">
        <f t="shared" si="45"/>
        <v>0</v>
      </c>
      <c r="J27" s="586" t="e">
        <f t="shared" si="46"/>
        <v>#DIV/0!</v>
      </c>
      <c r="K27" s="564">
        <f>EH27</f>
        <v>1</v>
      </c>
      <c r="L27" s="29">
        <f>SUM(M27:Q27)</f>
        <v>0</v>
      </c>
      <c r="M27" s="36"/>
      <c r="N27" s="36"/>
      <c r="O27" s="36"/>
      <c r="P27" s="36"/>
      <c r="Q27" s="36"/>
      <c r="R27" s="31">
        <f>L27*$H27</f>
        <v>0</v>
      </c>
      <c r="S27" s="29">
        <f>SUM(T27:X27)</f>
        <v>0</v>
      </c>
      <c r="T27" s="36"/>
      <c r="U27" s="36"/>
      <c r="V27" s="36"/>
      <c r="W27" s="36"/>
      <c r="X27" s="36"/>
      <c r="Y27" s="31">
        <f>S27*$H27</f>
        <v>0</v>
      </c>
      <c r="Z27" s="29">
        <f>SUM(AA27:AE27)</f>
        <v>0</v>
      </c>
      <c r="AA27" s="36"/>
      <c r="AB27" s="36"/>
      <c r="AC27" s="36"/>
      <c r="AD27" s="36"/>
      <c r="AE27" s="36"/>
      <c r="AF27" s="31">
        <f>Z27*$H27</f>
        <v>0</v>
      </c>
      <c r="AG27" s="29">
        <f>SUM(AH27:AL27)</f>
        <v>0</v>
      </c>
      <c r="AH27" s="36"/>
      <c r="AI27" s="36"/>
      <c r="AJ27" s="36"/>
      <c r="AK27" s="36"/>
      <c r="AL27" s="36"/>
      <c r="AM27" s="31">
        <f>AG27*$H27</f>
        <v>0</v>
      </c>
      <c r="AN27" s="29">
        <f>SUM(AO27:AS27)</f>
        <v>0</v>
      </c>
      <c r="AO27" s="36"/>
      <c r="AP27" s="36"/>
      <c r="AQ27" s="36"/>
      <c r="AR27" s="36"/>
      <c r="AS27" s="36"/>
      <c r="AT27" s="31">
        <f>AN27*$H27</f>
        <v>0</v>
      </c>
      <c r="AU27" s="29">
        <f>SUM(AV27:AZ27)</f>
        <v>0</v>
      </c>
      <c r="AV27" s="36"/>
      <c r="AW27" s="36"/>
      <c r="AX27" s="36"/>
      <c r="AY27" s="36"/>
      <c r="AZ27" s="36"/>
      <c r="BA27" s="31">
        <f>AU27*$H27</f>
        <v>0</v>
      </c>
      <c r="BB27" s="29">
        <f>SUM(BC27:BG27)</f>
        <v>0</v>
      </c>
      <c r="BC27" s="36"/>
      <c r="BD27" s="36"/>
      <c r="BE27" s="36"/>
      <c r="BF27" s="36"/>
      <c r="BG27" s="36"/>
      <c r="BH27" s="31">
        <f>BB27*$H27</f>
        <v>0</v>
      </c>
      <c r="BI27" s="29">
        <f>SUM(BJ27:BN27)</f>
        <v>0</v>
      </c>
      <c r="BJ27" s="36"/>
      <c r="BK27" s="36"/>
      <c r="BL27" s="36"/>
      <c r="BM27" s="36"/>
      <c r="BN27" s="36"/>
      <c r="BO27" s="31">
        <f>BI27*$H27</f>
        <v>0</v>
      </c>
      <c r="BP27" s="29">
        <f>SUM(BQ27:BU27)</f>
        <v>0</v>
      </c>
      <c r="BQ27" s="36"/>
      <c r="BR27" s="36"/>
      <c r="BS27" s="36"/>
      <c r="BT27" s="36"/>
      <c r="BU27" s="36"/>
      <c r="BV27" s="31">
        <f>BP27*$H27</f>
        <v>0</v>
      </c>
      <c r="BW27" s="29">
        <f>SUM(BX27:CB27)</f>
        <v>0</v>
      </c>
      <c r="BX27" s="36"/>
      <c r="BY27" s="36"/>
      <c r="BZ27" s="36"/>
      <c r="CA27" s="36"/>
      <c r="CB27" s="36"/>
      <c r="CC27" s="31">
        <f>BW27*$H27</f>
        <v>0</v>
      </c>
      <c r="CD27" s="29">
        <f>SUM(CE27:CI27)</f>
        <v>0</v>
      </c>
      <c r="CE27" s="36"/>
      <c r="CF27" s="36"/>
      <c r="CG27" s="36"/>
      <c r="CH27" s="36"/>
      <c r="CI27" s="36"/>
      <c r="CJ27" s="31">
        <f>CD27*$H27</f>
        <v>0</v>
      </c>
      <c r="CK27" s="29">
        <f>SUM(CL27:CP27)</f>
        <v>0</v>
      </c>
      <c r="CL27" s="36"/>
      <c r="CM27" s="36"/>
      <c r="CN27" s="36"/>
      <c r="CO27" s="36"/>
      <c r="CP27" s="36"/>
      <c r="CQ27" s="31">
        <f>CK27*$H27</f>
        <v>0</v>
      </c>
      <c r="CR27" s="29">
        <f>SUM(CS27:CW27)</f>
        <v>0</v>
      </c>
      <c r="CS27" s="36"/>
      <c r="CT27" s="36"/>
      <c r="CU27" s="36"/>
      <c r="CV27" s="36"/>
      <c r="CW27" s="36"/>
      <c r="CX27" s="31">
        <f>CR27*$H27</f>
        <v>0</v>
      </c>
      <c r="CY27" s="29">
        <f>SUM(CZ27:DD27)</f>
        <v>0</v>
      </c>
      <c r="CZ27" s="36"/>
      <c r="DA27" s="36"/>
      <c r="DB27" s="36"/>
      <c r="DC27" s="36"/>
      <c r="DD27" s="36"/>
      <c r="DE27" s="31">
        <f>CY27*$H27</f>
        <v>0</v>
      </c>
      <c r="DF27" s="29">
        <f>SUM(DG27:DK27)</f>
        <v>0</v>
      </c>
      <c r="DG27" s="36"/>
      <c r="DH27" s="36"/>
      <c r="DI27" s="36"/>
      <c r="DJ27" s="36"/>
      <c r="DK27" s="36"/>
      <c r="DL27" s="31">
        <f>DF27*$H27</f>
        <v>0</v>
      </c>
      <c r="DM27" s="29">
        <f>SUM(DN27:DR27)</f>
        <v>0</v>
      </c>
      <c r="DN27" s="36"/>
      <c r="DO27" s="36"/>
      <c r="DP27" s="36"/>
      <c r="DQ27" s="36"/>
      <c r="DR27" s="36"/>
      <c r="DS27" s="31">
        <f>DM27*$H27</f>
        <v>0</v>
      </c>
      <c r="DT27" s="29">
        <f>SUM(DU27:DY27)</f>
        <v>0</v>
      </c>
      <c r="DU27" s="36"/>
      <c r="DV27" s="36"/>
      <c r="DW27" s="36"/>
      <c r="DX27" s="36"/>
      <c r="DY27" s="36"/>
      <c r="DZ27" s="31">
        <f>DT27*$H27</f>
        <v>0</v>
      </c>
      <c r="EA27" s="29">
        <f>SUM(EB27:EF27)</f>
        <v>0</v>
      </c>
      <c r="EB27" s="36"/>
      <c r="EC27" s="36"/>
      <c r="ED27" s="36"/>
      <c r="EE27" s="36"/>
      <c r="EF27" s="36"/>
      <c r="EG27" s="31">
        <f>EA27*$H27</f>
        <v>0</v>
      </c>
      <c r="EH27" s="30">
        <f>1-EJ27</f>
        <v>1</v>
      </c>
      <c r="EI27" s="31">
        <f>H27-EK27</f>
        <v>0</v>
      </c>
      <c r="EJ27" s="30">
        <f>SUM(CK27,CD27,BW27,BP27,BI27,BB27,AU27,AN27,AG27,Z27,S27,L27,CR27,CY27,DF27,DM27,DT27,EA27)</f>
        <v>0</v>
      </c>
      <c r="EK27" s="148">
        <f>SUM(CQ27,CJ27,CC27,BV27,BO27,BH27,BA27,AT27,AM27,AF27,Y27,R27,CX27,DE27,DL27,DS27,DZ27,EG27)</f>
        <v>0</v>
      </c>
    </row>
    <row r="28" spans="1:141" s="156" customFormat="1" ht="14.25" outlineLevel="1" x14ac:dyDescent="0.2">
      <c r="A28" s="108" t="s">
        <v>1569</v>
      </c>
      <c r="B28" s="40" t="s">
        <v>1689</v>
      </c>
      <c r="C28" s="211" t="s">
        <v>1669</v>
      </c>
      <c r="D28" s="303" t="s">
        <v>912</v>
      </c>
      <c r="E28" s="116" t="s">
        <v>1057</v>
      </c>
      <c r="F28" s="304">
        <v>256.2</v>
      </c>
      <c r="G28" s="581"/>
      <c r="H28" s="574">
        <f t="shared" si="44"/>
        <v>0</v>
      </c>
      <c r="I28" s="574">
        <f t="shared" si="45"/>
        <v>0</v>
      </c>
      <c r="J28" s="586" t="e">
        <f t="shared" si="46"/>
        <v>#DIV/0!</v>
      </c>
      <c r="K28" s="564">
        <f t="shared" si="1"/>
        <v>1</v>
      </c>
      <c r="L28" s="29">
        <f>SUM(M28:Q28)</f>
        <v>0</v>
      </c>
      <c r="M28" s="36"/>
      <c r="N28" s="36"/>
      <c r="O28" s="36"/>
      <c r="P28" s="36"/>
      <c r="Q28" s="36"/>
      <c r="R28" s="31">
        <f>L28*$H28</f>
        <v>0</v>
      </c>
      <c r="S28" s="29">
        <f>SUM(T28:X28)</f>
        <v>0</v>
      </c>
      <c r="T28" s="36"/>
      <c r="U28" s="36"/>
      <c r="V28" s="36"/>
      <c r="W28" s="36"/>
      <c r="X28" s="36"/>
      <c r="Y28" s="31">
        <f>S28*$H28</f>
        <v>0</v>
      </c>
      <c r="Z28" s="29">
        <f>SUM(AA28:AE28)</f>
        <v>0</v>
      </c>
      <c r="AA28" s="36"/>
      <c r="AB28" s="36"/>
      <c r="AC28" s="36"/>
      <c r="AD28" s="36"/>
      <c r="AE28" s="36"/>
      <c r="AF28" s="31">
        <f>Z28*$H28</f>
        <v>0</v>
      </c>
      <c r="AG28" s="29">
        <f>SUM(AH28:AL28)</f>
        <v>0</v>
      </c>
      <c r="AH28" s="36"/>
      <c r="AI28" s="36"/>
      <c r="AJ28" s="36"/>
      <c r="AK28" s="36"/>
      <c r="AL28" s="36"/>
      <c r="AM28" s="31">
        <f>AG28*$H28</f>
        <v>0</v>
      </c>
      <c r="AN28" s="29">
        <f>SUM(AO28:AS28)</f>
        <v>0</v>
      </c>
      <c r="AO28" s="36"/>
      <c r="AP28" s="36"/>
      <c r="AQ28" s="36"/>
      <c r="AR28" s="36"/>
      <c r="AS28" s="36"/>
      <c r="AT28" s="31">
        <f>AN28*$H28</f>
        <v>0</v>
      </c>
      <c r="AU28" s="29">
        <f>SUM(AV28:AZ28)</f>
        <v>0</v>
      </c>
      <c r="AV28" s="36"/>
      <c r="AW28" s="36"/>
      <c r="AX28" s="36"/>
      <c r="AY28" s="36"/>
      <c r="AZ28" s="36"/>
      <c r="BA28" s="31">
        <f>AU28*$H28</f>
        <v>0</v>
      </c>
      <c r="BB28" s="29">
        <f>SUM(BC28:BG28)</f>
        <v>0</v>
      </c>
      <c r="BC28" s="36"/>
      <c r="BD28" s="36"/>
      <c r="BE28" s="36"/>
      <c r="BF28" s="36"/>
      <c r="BG28" s="36"/>
      <c r="BH28" s="31">
        <f>BB28*$H28</f>
        <v>0</v>
      </c>
      <c r="BI28" s="29">
        <f>SUM(BJ28:BN28)</f>
        <v>0</v>
      </c>
      <c r="BJ28" s="36"/>
      <c r="BK28" s="36"/>
      <c r="BL28" s="36"/>
      <c r="BM28" s="36"/>
      <c r="BN28" s="36"/>
      <c r="BO28" s="31">
        <f>BI28*$H28</f>
        <v>0</v>
      </c>
      <c r="BP28" s="29">
        <f>SUM(BQ28:BU28)</f>
        <v>0</v>
      </c>
      <c r="BQ28" s="36"/>
      <c r="BR28" s="36"/>
      <c r="BS28" s="36"/>
      <c r="BT28" s="36"/>
      <c r="BU28" s="36"/>
      <c r="BV28" s="31">
        <f>BP28*$H28</f>
        <v>0</v>
      </c>
      <c r="BW28" s="29">
        <f>SUM(BX28:CB28)</f>
        <v>0</v>
      </c>
      <c r="BX28" s="36"/>
      <c r="BY28" s="36"/>
      <c r="BZ28" s="36"/>
      <c r="CA28" s="36"/>
      <c r="CB28" s="36"/>
      <c r="CC28" s="31">
        <f>BW28*$H28</f>
        <v>0</v>
      </c>
      <c r="CD28" s="29">
        <f>SUM(CE28:CI28)</f>
        <v>0</v>
      </c>
      <c r="CE28" s="36"/>
      <c r="CF28" s="36"/>
      <c r="CG28" s="36"/>
      <c r="CH28" s="36"/>
      <c r="CI28" s="36"/>
      <c r="CJ28" s="31">
        <f>CD28*$H28</f>
        <v>0</v>
      </c>
      <c r="CK28" s="29">
        <f>SUM(CL28:CP28)</f>
        <v>0</v>
      </c>
      <c r="CL28" s="36"/>
      <c r="CM28" s="36"/>
      <c r="CN28" s="36"/>
      <c r="CO28" s="36"/>
      <c r="CP28" s="36"/>
      <c r="CQ28" s="31">
        <f>CK28*$H28</f>
        <v>0</v>
      </c>
      <c r="CR28" s="29">
        <f>SUM(CS28:CW28)</f>
        <v>0</v>
      </c>
      <c r="CS28" s="36"/>
      <c r="CT28" s="36"/>
      <c r="CU28" s="36"/>
      <c r="CV28" s="36"/>
      <c r="CW28" s="36"/>
      <c r="CX28" s="31">
        <f>CR28*$H28</f>
        <v>0</v>
      </c>
      <c r="CY28" s="29">
        <f>SUM(CZ28:DD28)</f>
        <v>0</v>
      </c>
      <c r="CZ28" s="36"/>
      <c r="DA28" s="36"/>
      <c r="DB28" s="36"/>
      <c r="DC28" s="36"/>
      <c r="DD28" s="36"/>
      <c r="DE28" s="31">
        <f>CY28*$H28</f>
        <v>0</v>
      </c>
      <c r="DF28" s="29">
        <f>SUM(DG28:DK28)</f>
        <v>0</v>
      </c>
      <c r="DG28" s="36"/>
      <c r="DH28" s="36"/>
      <c r="DI28" s="36"/>
      <c r="DJ28" s="36"/>
      <c r="DK28" s="36"/>
      <c r="DL28" s="31">
        <f>DF28*$H28</f>
        <v>0</v>
      </c>
      <c r="DM28" s="29">
        <f>SUM(DN28:DR28)</f>
        <v>0</v>
      </c>
      <c r="DN28" s="36"/>
      <c r="DO28" s="36"/>
      <c r="DP28" s="36"/>
      <c r="DQ28" s="36"/>
      <c r="DR28" s="36"/>
      <c r="DS28" s="31">
        <f>DM28*$H28</f>
        <v>0</v>
      </c>
      <c r="DT28" s="29">
        <f>SUM(DU28:DY28)</f>
        <v>0</v>
      </c>
      <c r="DU28" s="36"/>
      <c r="DV28" s="36"/>
      <c r="DW28" s="36"/>
      <c r="DX28" s="36"/>
      <c r="DY28" s="36"/>
      <c r="DZ28" s="31">
        <f>DT28*$H28</f>
        <v>0</v>
      </c>
      <c r="EA28" s="29">
        <f>SUM(EB28:EF28)</f>
        <v>0</v>
      </c>
      <c r="EB28" s="36"/>
      <c r="EC28" s="36"/>
      <c r="ED28" s="36"/>
      <c r="EE28" s="36"/>
      <c r="EF28" s="36"/>
      <c r="EG28" s="31">
        <f>EA28*$H28</f>
        <v>0</v>
      </c>
      <c r="EH28" s="30">
        <f>1-EJ28</f>
        <v>1</v>
      </c>
      <c r="EI28" s="31">
        <f>H28-EK28</f>
        <v>0</v>
      </c>
      <c r="EJ28" s="30">
        <f t="shared" ref="EJ28:EJ31" si="47">SUM(CK28,CD28,BW28,BP28,BI28,BB28,AU28,AN28,AG28,Z28,S28,L28,CR28,CY28,DF28,DM28,DT28,EA28)</f>
        <v>0</v>
      </c>
      <c r="EK28" s="148">
        <f t="shared" si="0"/>
        <v>0</v>
      </c>
    </row>
    <row r="29" spans="1:141" s="156" customFormat="1" ht="14.25" outlineLevel="1" x14ac:dyDescent="0.2">
      <c r="A29" s="108" t="s">
        <v>1641</v>
      </c>
      <c r="B29" s="40" t="s">
        <v>1690</v>
      </c>
      <c r="C29" s="211" t="s">
        <v>1669</v>
      </c>
      <c r="D29" s="141" t="s">
        <v>913</v>
      </c>
      <c r="E29" s="33" t="s">
        <v>1057</v>
      </c>
      <c r="F29" s="165">
        <v>256.2</v>
      </c>
      <c r="G29" s="581"/>
      <c r="H29" s="574">
        <f t="shared" si="44"/>
        <v>0</v>
      </c>
      <c r="I29" s="574">
        <f t="shared" si="45"/>
        <v>0</v>
      </c>
      <c r="J29" s="586" t="e">
        <f t="shared" si="46"/>
        <v>#DIV/0!</v>
      </c>
      <c r="K29" s="564">
        <f t="shared" si="1"/>
        <v>1</v>
      </c>
      <c r="L29" s="29">
        <f t="shared" ref="L29:L31" si="48">SUM(M29:Q29)</f>
        <v>0</v>
      </c>
      <c r="M29" s="36"/>
      <c r="N29" s="36"/>
      <c r="O29" s="36"/>
      <c r="P29" s="36"/>
      <c r="Q29" s="36"/>
      <c r="R29" s="31">
        <f t="shared" ref="R29:R31" si="49">L29*$H29</f>
        <v>0</v>
      </c>
      <c r="S29" s="29">
        <f t="shared" ref="S29:S31" si="50">SUM(T29:X29)</f>
        <v>0</v>
      </c>
      <c r="T29" s="36"/>
      <c r="U29" s="36"/>
      <c r="V29" s="36"/>
      <c r="W29" s="36"/>
      <c r="X29" s="36"/>
      <c r="Y29" s="31">
        <f t="shared" ref="Y29:Y31" si="51">S29*$H29</f>
        <v>0</v>
      </c>
      <c r="Z29" s="29">
        <f t="shared" ref="Z29:Z31" si="52">SUM(AA29:AE29)</f>
        <v>0</v>
      </c>
      <c r="AA29" s="36"/>
      <c r="AB29" s="36"/>
      <c r="AC29" s="36"/>
      <c r="AD29" s="36"/>
      <c r="AE29" s="36"/>
      <c r="AF29" s="31">
        <f t="shared" ref="AF29:AF31" si="53">Z29*$H29</f>
        <v>0</v>
      </c>
      <c r="AG29" s="29">
        <f t="shared" ref="AG29:AG31" si="54">SUM(AH29:AL29)</f>
        <v>0</v>
      </c>
      <c r="AH29" s="36"/>
      <c r="AI29" s="36"/>
      <c r="AJ29" s="36"/>
      <c r="AK29" s="36"/>
      <c r="AL29" s="36"/>
      <c r="AM29" s="31">
        <f t="shared" ref="AM29:AM31" si="55">AG29*$H29</f>
        <v>0</v>
      </c>
      <c r="AN29" s="29">
        <f t="shared" ref="AN29:AN31" si="56">SUM(AO29:AS29)</f>
        <v>0</v>
      </c>
      <c r="AO29" s="36"/>
      <c r="AP29" s="36"/>
      <c r="AQ29" s="36"/>
      <c r="AR29" s="36"/>
      <c r="AS29" s="36"/>
      <c r="AT29" s="31">
        <f t="shared" ref="AT29:AT31" si="57">AN29*$H29</f>
        <v>0</v>
      </c>
      <c r="AU29" s="29">
        <f t="shared" ref="AU29:AU31" si="58">SUM(AV29:AZ29)</f>
        <v>0</v>
      </c>
      <c r="AV29" s="36"/>
      <c r="AW29" s="36"/>
      <c r="AX29" s="36"/>
      <c r="AY29" s="36"/>
      <c r="AZ29" s="36"/>
      <c r="BA29" s="31">
        <f t="shared" ref="BA29:BA31" si="59">AU29*$H29</f>
        <v>0</v>
      </c>
      <c r="BB29" s="29">
        <f t="shared" ref="BB29:BB31" si="60">SUM(BC29:BG29)</f>
        <v>0</v>
      </c>
      <c r="BC29" s="36"/>
      <c r="BD29" s="36"/>
      <c r="BE29" s="36"/>
      <c r="BF29" s="36"/>
      <c r="BG29" s="36"/>
      <c r="BH29" s="31">
        <f t="shared" ref="BH29:BH31" si="61">BB29*$H29</f>
        <v>0</v>
      </c>
      <c r="BI29" s="29">
        <f t="shared" ref="BI29:BI31" si="62">SUM(BJ29:BN29)</f>
        <v>0</v>
      </c>
      <c r="BJ29" s="36"/>
      <c r="BK29" s="36"/>
      <c r="BL29" s="36"/>
      <c r="BM29" s="36"/>
      <c r="BN29" s="36"/>
      <c r="BO29" s="31">
        <f t="shared" ref="BO29:BO31" si="63">BI29*$H29</f>
        <v>0</v>
      </c>
      <c r="BP29" s="29">
        <f t="shared" ref="BP29:BP31" si="64">SUM(BQ29:BU29)</f>
        <v>0</v>
      </c>
      <c r="BQ29" s="36"/>
      <c r="BR29" s="36"/>
      <c r="BS29" s="36"/>
      <c r="BT29" s="36"/>
      <c r="BU29" s="36"/>
      <c r="BV29" s="31">
        <f t="shared" ref="BV29:BV31" si="65">BP29*$H29</f>
        <v>0</v>
      </c>
      <c r="BW29" s="29">
        <f t="shared" ref="BW29:BW31" si="66">SUM(BX29:CB29)</f>
        <v>0</v>
      </c>
      <c r="BX29" s="36"/>
      <c r="BY29" s="36"/>
      <c r="BZ29" s="36"/>
      <c r="CA29" s="36"/>
      <c r="CB29" s="36"/>
      <c r="CC29" s="31">
        <f t="shared" ref="CC29:CC31" si="67">BW29*$H29</f>
        <v>0</v>
      </c>
      <c r="CD29" s="29">
        <f t="shared" ref="CD29:CD31" si="68">SUM(CE29:CI29)</f>
        <v>0</v>
      </c>
      <c r="CE29" s="36"/>
      <c r="CF29" s="36"/>
      <c r="CG29" s="36"/>
      <c r="CH29" s="36"/>
      <c r="CI29" s="36"/>
      <c r="CJ29" s="31">
        <f t="shared" ref="CJ29:CJ31" si="69">CD29*$H29</f>
        <v>0</v>
      </c>
      <c r="CK29" s="29">
        <f t="shared" ref="CK29:CK31" si="70">SUM(CL29:CP29)</f>
        <v>0</v>
      </c>
      <c r="CL29" s="36"/>
      <c r="CM29" s="36"/>
      <c r="CN29" s="36"/>
      <c r="CO29" s="36"/>
      <c r="CP29" s="36"/>
      <c r="CQ29" s="31">
        <f t="shared" ref="CQ29:CQ31" si="71">CK29*$H29</f>
        <v>0</v>
      </c>
      <c r="CR29" s="29">
        <f t="shared" ref="CR29:CR31" si="72">SUM(CS29:CW29)</f>
        <v>0</v>
      </c>
      <c r="CS29" s="36"/>
      <c r="CT29" s="36"/>
      <c r="CU29" s="36"/>
      <c r="CV29" s="36"/>
      <c r="CW29" s="36"/>
      <c r="CX29" s="31">
        <f t="shared" ref="CX29:CX31" si="73">CR29*$H29</f>
        <v>0</v>
      </c>
      <c r="CY29" s="29">
        <f t="shared" ref="CY29:CY31" si="74">SUM(CZ29:DD29)</f>
        <v>0</v>
      </c>
      <c r="CZ29" s="36"/>
      <c r="DA29" s="36"/>
      <c r="DB29" s="36"/>
      <c r="DC29" s="36"/>
      <c r="DD29" s="36"/>
      <c r="DE29" s="31">
        <f t="shared" ref="DE29:DE31" si="75">CY29*$H29</f>
        <v>0</v>
      </c>
      <c r="DF29" s="29">
        <f t="shared" ref="DF29:DF31" si="76">SUM(DG29:DK29)</f>
        <v>0</v>
      </c>
      <c r="DG29" s="36"/>
      <c r="DH29" s="36"/>
      <c r="DI29" s="36"/>
      <c r="DJ29" s="36"/>
      <c r="DK29" s="36"/>
      <c r="DL29" s="31">
        <f t="shared" ref="DL29:DL31" si="77">DF29*$H29</f>
        <v>0</v>
      </c>
      <c r="DM29" s="29">
        <f t="shared" ref="DM29:DM31" si="78">SUM(DN29:DR29)</f>
        <v>0</v>
      </c>
      <c r="DN29" s="36"/>
      <c r="DO29" s="36"/>
      <c r="DP29" s="36"/>
      <c r="DQ29" s="36"/>
      <c r="DR29" s="36"/>
      <c r="DS29" s="31">
        <f t="shared" ref="DS29:DS31" si="79">DM29*$H29</f>
        <v>0</v>
      </c>
      <c r="DT29" s="29">
        <f t="shared" ref="DT29:DT31" si="80">SUM(DU29:DY29)</f>
        <v>0</v>
      </c>
      <c r="DU29" s="36"/>
      <c r="DV29" s="36"/>
      <c r="DW29" s="36"/>
      <c r="DX29" s="36"/>
      <c r="DY29" s="36"/>
      <c r="DZ29" s="31">
        <f t="shared" ref="DZ29:DZ31" si="81">DT29*$H29</f>
        <v>0</v>
      </c>
      <c r="EA29" s="29">
        <f t="shared" ref="EA29:EA31" si="82">SUM(EB29:EF29)</f>
        <v>0</v>
      </c>
      <c r="EB29" s="36"/>
      <c r="EC29" s="36"/>
      <c r="ED29" s="36"/>
      <c r="EE29" s="36"/>
      <c r="EF29" s="36"/>
      <c r="EG29" s="31">
        <f t="shared" ref="EG29:EG31" si="83">EA29*$H29</f>
        <v>0</v>
      </c>
      <c r="EH29" s="30">
        <f t="shared" ref="EH29:EH31" si="84">1-EJ29</f>
        <v>1</v>
      </c>
      <c r="EI29" s="31">
        <f t="shared" ref="EI29:EI31" si="85">H29-EK29</f>
        <v>0</v>
      </c>
      <c r="EJ29" s="30">
        <f t="shared" si="47"/>
        <v>0</v>
      </c>
      <c r="EK29" s="148">
        <f t="shared" si="0"/>
        <v>0</v>
      </c>
    </row>
    <row r="30" spans="1:141" s="156" customFormat="1" ht="25.5" outlineLevel="1" x14ac:dyDescent="0.2">
      <c r="A30" s="108" t="s">
        <v>1642</v>
      </c>
      <c r="B30" s="40">
        <v>88495</v>
      </c>
      <c r="C30" s="211" t="s">
        <v>1671</v>
      </c>
      <c r="D30" s="141" t="s">
        <v>1692</v>
      </c>
      <c r="E30" s="33" t="s">
        <v>1057</v>
      </c>
      <c r="F30" s="165">
        <v>1073.0999999999999</v>
      </c>
      <c r="G30" s="581"/>
      <c r="H30" s="574">
        <f t="shared" si="44"/>
        <v>0</v>
      </c>
      <c r="I30" s="574">
        <f>ROUND(F30*H30,2)</f>
        <v>0</v>
      </c>
      <c r="J30" s="586" t="e">
        <f t="shared" si="46"/>
        <v>#DIV/0!</v>
      </c>
      <c r="K30" s="564">
        <f t="shared" si="1"/>
        <v>1</v>
      </c>
      <c r="L30" s="29">
        <f t="shared" si="48"/>
        <v>0</v>
      </c>
      <c r="M30" s="36"/>
      <c r="N30" s="36"/>
      <c r="O30" s="36"/>
      <c r="P30" s="36"/>
      <c r="Q30" s="36"/>
      <c r="R30" s="31">
        <f t="shared" si="49"/>
        <v>0</v>
      </c>
      <c r="S30" s="29">
        <f t="shared" si="50"/>
        <v>0</v>
      </c>
      <c r="T30" s="36"/>
      <c r="U30" s="36"/>
      <c r="V30" s="36"/>
      <c r="W30" s="36"/>
      <c r="X30" s="36"/>
      <c r="Y30" s="31">
        <f t="shared" si="51"/>
        <v>0</v>
      </c>
      <c r="Z30" s="29">
        <f t="shared" si="52"/>
        <v>0</v>
      </c>
      <c r="AA30" s="36"/>
      <c r="AB30" s="36"/>
      <c r="AC30" s="36"/>
      <c r="AD30" s="36"/>
      <c r="AE30" s="36"/>
      <c r="AF30" s="31">
        <f t="shared" si="53"/>
        <v>0</v>
      </c>
      <c r="AG30" s="29">
        <f t="shared" si="54"/>
        <v>0</v>
      </c>
      <c r="AH30" s="36"/>
      <c r="AI30" s="36"/>
      <c r="AJ30" s="36"/>
      <c r="AK30" s="36"/>
      <c r="AL30" s="36"/>
      <c r="AM30" s="31">
        <f t="shared" si="55"/>
        <v>0</v>
      </c>
      <c r="AN30" s="29">
        <f t="shared" si="56"/>
        <v>0</v>
      </c>
      <c r="AO30" s="36"/>
      <c r="AP30" s="36"/>
      <c r="AQ30" s="36"/>
      <c r="AR30" s="36"/>
      <c r="AS30" s="36"/>
      <c r="AT30" s="31">
        <f t="shared" si="57"/>
        <v>0</v>
      </c>
      <c r="AU30" s="29">
        <f t="shared" si="58"/>
        <v>0</v>
      </c>
      <c r="AV30" s="36"/>
      <c r="AW30" s="36"/>
      <c r="AX30" s="36"/>
      <c r="AY30" s="36"/>
      <c r="AZ30" s="36"/>
      <c r="BA30" s="31">
        <f t="shared" si="59"/>
        <v>0</v>
      </c>
      <c r="BB30" s="29">
        <f t="shared" si="60"/>
        <v>0</v>
      </c>
      <c r="BC30" s="36"/>
      <c r="BD30" s="36"/>
      <c r="BE30" s="36"/>
      <c r="BF30" s="36"/>
      <c r="BG30" s="36"/>
      <c r="BH30" s="31">
        <f t="shared" si="61"/>
        <v>0</v>
      </c>
      <c r="BI30" s="29">
        <f t="shared" si="62"/>
        <v>0</v>
      </c>
      <c r="BJ30" s="36"/>
      <c r="BK30" s="36"/>
      <c r="BL30" s="36"/>
      <c r="BM30" s="36"/>
      <c r="BN30" s="36"/>
      <c r="BO30" s="31">
        <f t="shared" si="63"/>
        <v>0</v>
      </c>
      <c r="BP30" s="29">
        <f t="shared" si="64"/>
        <v>0</v>
      </c>
      <c r="BQ30" s="36"/>
      <c r="BR30" s="36"/>
      <c r="BS30" s="36"/>
      <c r="BT30" s="36"/>
      <c r="BU30" s="36"/>
      <c r="BV30" s="31">
        <f t="shared" si="65"/>
        <v>0</v>
      </c>
      <c r="BW30" s="29">
        <f t="shared" si="66"/>
        <v>0</v>
      </c>
      <c r="BX30" s="36"/>
      <c r="BY30" s="36"/>
      <c r="BZ30" s="36"/>
      <c r="CA30" s="36"/>
      <c r="CB30" s="36"/>
      <c r="CC30" s="31">
        <f t="shared" si="67"/>
        <v>0</v>
      </c>
      <c r="CD30" s="29">
        <f t="shared" si="68"/>
        <v>0</v>
      </c>
      <c r="CE30" s="36"/>
      <c r="CF30" s="36"/>
      <c r="CG30" s="36"/>
      <c r="CH30" s="36"/>
      <c r="CI30" s="36"/>
      <c r="CJ30" s="31">
        <f t="shared" si="69"/>
        <v>0</v>
      </c>
      <c r="CK30" s="29">
        <f t="shared" si="70"/>
        <v>0</v>
      </c>
      <c r="CL30" s="36"/>
      <c r="CM30" s="36"/>
      <c r="CN30" s="36"/>
      <c r="CO30" s="36"/>
      <c r="CP30" s="36"/>
      <c r="CQ30" s="31">
        <f t="shared" si="71"/>
        <v>0</v>
      </c>
      <c r="CR30" s="29">
        <f t="shared" si="72"/>
        <v>0</v>
      </c>
      <c r="CS30" s="36"/>
      <c r="CT30" s="36"/>
      <c r="CU30" s="36"/>
      <c r="CV30" s="36"/>
      <c r="CW30" s="36"/>
      <c r="CX30" s="31">
        <f t="shared" si="73"/>
        <v>0</v>
      </c>
      <c r="CY30" s="29">
        <f t="shared" si="74"/>
        <v>0</v>
      </c>
      <c r="CZ30" s="36"/>
      <c r="DA30" s="36"/>
      <c r="DB30" s="36"/>
      <c r="DC30" s="36"/>
      <c r="DD30" s="36"/>
      <c r="DE30" s="31">
        <f t="shared" si="75"/>
        <v>0</v>
      </c>
      <c r="DF30" s="29">
        <f t="shared" si="76"/>
        <v>0</v>
      </c>
      <c r="DG30" s="36"/>
      <c r="DH30" s="36"/>
      <c r="DI30" s="36"/>
      <c r="DJ30" s="36"/>
      <c r="DK30" s="36"/>
      <c r="DL30" s="31">
        <f t="shared" si="77"/>
        <v>0</v>
      </c>
      <c r="DM30" s="29">
        <f t="shared" si="78"/>
        <v>0</v>
      </c>
      <c r="DN30" s="36"/>
      <c r="DO30" s="36"/>
      <c r="DP30" s="36"/>
      <c r="DQ30" s="36"/>
      <c r="DR30" s="36"/>
      <c r="DS30" s="31">
        <f t="shared" si="79"/>
        <v>0</v>
      </c>
      <c r="DT30" s="29">
        <f t="shared" si="80"/>
        <v>0</v>
      </c>
      <c r="DU30" s="36"/>
      <c r="DV30" s="36"/>
      <c r="DW30" s="36"/>
      <c r="DX30" s="36"/>
      <c r="DY30" s="36"/>
      <c r="DZ30" s="31">
        <f t="shared" si="81"/>
        <v>0</v>
      </c>
      <c r="EA30" s="29">
        <f t="shared" si="82"/>
        <v>0</v>
      </c>
      <c r="EB30" s="36"/>
      <c r="EC30" s="36"/>
      <c r="ED30" s="36"/>
      <c r="EE30" s="36"/>
      <c r="EF30" s="36"/>
      <c r="EG30" s="31">
        <f t="shared" si="83"/>
        <v>0</v>
      </c>
      <c r="EH30" s="30">
        <f t="shared" si="84"/>
        <v>1</v>
      </c>
      <c r="EI30" s="31">
        <f t="shared" si="85"/>
        <v>0</v>
      </c>
      <c r="EJ30" s="30">
        <f t="shared" si="47"/>
        <v>0</v>
      </c>
      <c r="EK30" s="148">
        <f t="shared" si="0"/>
        <v>0</v>
      </c>
    </row>
    <row r="31" spans="1:141" s="156" customFormat="1" ht="38.25" outlineLevel="1" x14ac:dyDescent="0.2">
      <c r="A31" s="108" t="s">
        <v>1643</v>
      </c>
      <c r="B31" s="40">
        <v>96126</v>
      </c>
      <c r="C31" s="211" t="s">
        <v>1671</v>
      </c>
      <c r="D31" s="141" t="s">
        <v>1693</v>
      </c>
      <c r="E31" s="33" t="s">
        <v>1057</v>
      </c>
      <c r="F31" s="165">
        <v>1586.55</v>
      </c>
      <c r="G31" s="581"/>
      <c r="H31" s="574">
        <f t="shared" si="44"/>
        <v>0</v>
      </c>
      <c r="I31" s="574">
        <f t="shared" si="45"/>
        <v>0</v>
      </c>
      <c r="J31" s="586" t="e">
        <f t="shared" si="46"/>
        <v>#DIV/0!</v>
      </c>
      <c r="K31" s="564">
        <f t="shared" si="1"/>
        <v>1</v>
      </c>
      <c r="L31" s="29">
        <f t="shared" si="48"/>
        <v>0</v>
      </c>
      <c r="M31" s="36"/>
      <c r="N31" s="36"/>
      <c r="O31" s="36"/>
      <c r="P31" s="36"/>
      <c r="Q31" s="36"/>
      <c r="R31" s="31">
        <f t="shared" si="49"/>
        <v>0</v>
      </c>
      <c r="S31" s="29">
        <f t="shared" si="50"/>
        <v>0</v>
      </c>
      <c r="T31" s="36"/>
      <c r="U31" s="36"/>
      <c r="V31" s="36"/>
      <c r="W31" s="36"/>
      <c r="X31" s="36"/>
      <c r="Y31" s="31">
        <f t="shared" si="51"/>
        <v>0</v>
      </c>
      <c r="Z31" s="29">
        <f t="shared" si="52"/>
        <v>0</v>
      </c>
      <c r="AA31" s="36"/>
      <c r="AB31" s="36"/>
      <c r="AC31" s="36"/>
      <c r="AD31" s="36"/>
      <c r="AE31" s="36"/>
      <c r="AF31" s="31">
        <f t="shared" si="53"/>
        <v>0</v>
      </c>
      <c r="AG31" s="29">
        <f t="shared" si="54"/>
        <v>0</v>
      </c>
      <c r="AH31" s="36"/>
      <c r="AI31" s="36"/>
      <c r="AJ31" s="36"/>
      <c r="AK31" s="36"/>
      <c r="AL31" s="36"/>
      <c r="AM31" s="31">
        <f t="shared" si="55"/>
        <v>0</v>
      </c>
      <c r="AN31" s="29">
        <f t="shared" si="56"/>
        <v>0</v>
      </c>
      <c r="AO31" s="36"/>
      <c r="AP31" s="36"/>
      <c r="AQ31" s="36"/>
      <c r="AR31" s="36"/>
      <c r="AS31" s="36"/>
      <c r="AT31" s="31">
        <f t="shared" si="57"/>
        <v>0</v>
      </c>
      <c r="AU31" s="29">
        <f t="shared" si="58"/>
        <v>0</v>
      </c>
      <c r="AV31" s="36"/>
      <c r="AW31" s="36"/>
      <c r="AX31" s="36"/>
      <c r="AY31" s="36"/>
      <c r="AZ31" s="36"/>
      <c r="BA31" s="31">
        <f t="shared" si="59"/>
        <v>0</v>
      </c>
      <c r="BB31" s="29">
        <f t="shared" si="60"/>
        <v>0</v>
      </c>
      <c r="BC31" s="36"/>
      <c r="BD31" s="36"/>
      <c r="BE31" s="36"/>
      <c r="BF31" s="36"/>
      <c r="BG31" s="36"/>
      <c r="BH31" s="31">
        <f t="shared" si="61"/>
        <v>0</v>
      </c>
      <c r="BI31" s="29">
        <f t="shared" si="62"/>
        <v>0</v>
      </c>
      <c r="BJ31" s="36"/>
      <c r="BK31" s="36"/>
      <c r="BL31" s="36"/>
      <c r="BM31" s="36"/>
      <c r="BN31" s="36"/>
      <c r="BO31" s="31">
        <f t="shared" si="63"/>
        <v>0</v>
      </c>
      <c r="BP31" s="29">
        <f t="shared" si="64"/>
        <v>0</v>
      </c>
      <c r="BQ31" s="36"/>
      <c r="BR31" s="36"/>
      <c r="BS31" s="36"/>
      <c r="BT31" s="36"/>
      <c r="BU31" s="36"/>
      <c r="BV31" s="31">
        <f t="shared" si="65"/>
        <v>0</v>
      </c>
      <c r="BW31" s="29">
        <f t="shared" si="66"/>
        <v>0</v>
      </c>
      <c r="BX31" s="36"/>
      <c r="BY31" s="36"/>
      <c r="BZ31" s="36"/>
      <c r="CA31" s="36"/>
      <c r="CB31" s="36"/>
      <c r="CC31" s="31">
        <f t="shared" si="67"/>
        <v>0</v>
      </c>
      <c r="CD31" s="29">
        <f t="shared" si="68"/>
        <v>0</v>
      </c>
      <c r="CE31" s="36"/>
      <c r="CF31" s="36"/>
      <c r="CG31" s="36"/>
      <c r="CH31" s="36"/>
      <c r="CI31" s="36"/>
      <c r="CJ31" s="31">
        <f t="shared" si="69"/>
        <v>0</v>
      </c>
      <c r="CK31" s="29">
        <f t="shared" si="70"/>
        <v>0</v>
      </c>
      <c r="CL31" s="36"/>
      <c r="CM31" s="36"/>
      <c r="CN31" s="36"/>
      <c r="CO31" s="36"/>
      <c r="CP31" s="36"/>
      <c r="CQ31" s="31">
        <f t="shared" si="71"/>
        <v>0</v>
      </c>
      <c r="CR31" s="29">
        <f t="shared" si="72"/>
        <v>0</v>
      </c>
      <c r="CS31" s="36"/>
      <c r="CT31" s="36"/>
      <c r="CU31" s="36"/>
      <c r="CV31" s="36"/>
      <c r="CW31" s="36"/>
      <c r="CX31" s="31">
        <f t="shared" si="73"/>
        <v>0</v>
      </c>
      <c r="CY31" s="29">
        <f t="shared" si="74"/>
        <v>0</v>
      </c>
      <c r="CZ31" s="36"/>
      <c r="DA31" s="36"/>
      <c r="DB31" s="36"/>
      <c r="DC31" s="36"/>
      <c r="DD31" s="36"/>
      <c r="DE31" s="31">
        <f t="shared" si="75"/>
        <v>0</v>
      </c>
      <c r="DF31" s="29">
        <f t="shared" si="76"/>
        <v>0</v>
      </c>
      <c r="DG31" s="36"/>
      <c r="DH31" s="36"/>
      <c r="DI31" s="36"/>
      <c r="DJ31" s="36"/>
      <c r="DK31" s="36"/>
      <c r="DL31" s="31">
        <f t="shared" si="77"/>
        <v>0</v>
      </c>
      <c r="DM31" s="29">
        <f t="shared" si="78"/>
        <v>0</v>
      </c>
      <c r="DN31" s="36"/>
      <c r="DO31" s="36"/>
      <c r="DP31" s="36"/>
      <c r="DQ31" s="36"/>
      <c r="DR31" s="36"/>
      <c r="DS31" s="31">
        <f t="shared" si="79"/>
        <v>0</v>
      </c>
      <c r="DT31" s="29">
        <f t="shared" si="80"/>
        <v>0</v>
      </c>
      <c r="DU31" s="36"/>
      <c r="DV31" s="36"/>
      <c r="DW31" s="36"/>
      <c r="DX31" s="36"/>
      <c r="DY31" s="36"/>
      <c r="DZ31" s="31">
        <f t="shared" si="81"/>
        <v>0</v>
      </c>
      <c r="EA31" s="29">
        <f t="shared" si="82"/>
        <v>0</v>
      </c>
      <c r="EB31" s="36"/>
      <c r="EC31" s="36"/>
      <c r="ED31" s="36"/>
      <c r="EE31" s="36"/>
      <c r="EF31" s="36"/>
      <c r="EG31" s="31">
        <f t="shared" si="83"/>
        <v>0</v>
      </c>
      <c r="EH31" s="30">
        <f t="shared" si="84"/>
        <v>1</v>
      </c>
      <c r="EI31" s="31">
        <f t="shared" si="85"/>
        <v>0</v>
      </c>
      <c r="EJ31" s="30">
        <f t="shared" si="47"/>
        <v>0</v>
      </c>
      <c r="EK31" s="148">
        <f t="shared" si="0"/>
        <v>0</v>
      </c>
    </row>
    <row r="32" spans="1:141" s="156" customFormat="1" ht="38.25" outlineLevel="1" x14ac:dyDescent="0.2">
      <c r="A32" s="108" t="s">
        <v>1644</v>
      </c>
      <c r="B32" s="207">
        <v>96127</v>
      </c>
      <c r="C32" s="211" t="s">
        <v>1671</v>
      </c>
      <c r="D32" s="141" t="s">
        <v>1694</v>
      </c>
      <c r="E32" s="468" t="s">
        <v>1057</v>
      </c>
      <c r="F32" s="165">
        <v>676.2</v>
      </c>
      <c r="G32" s="581"/>
      <c r="H32" s="574">
        <f t="shared" si="44"/>
        <v>0</v>
      </c>
      <c r="I32" s="574">
        <f>ROUND(F32*H32,2)</f>
        <v>0</v>
      </c>
      <c r="J32" s="586" t="e">
        <f t="shared" si="46"/>
        <v>#DIV/0!</v>
      </c>
      <c r="K32" s="564">
        <f>EH32</f>
        <v>1</v>
      </c>
      <c r="L32" s="29">
        <f>SUM(M32:Q32)</f>
        <v>0</v>
      </c>
      <c r="M32" s="36"/>
      <c r="N32" s="36"/>
      <c r="O32" s="36"/>
      <c r="P32" s="36"/>
      <c r="Q32" s="36"/>
      <c r="R32" s="31">
        <f>L32*$H32</f>
        <v>0</v>
      </c>
      <c r="S32" s="29">
        <f>SUM(T32:X32)</f>
        <v>0</v>
      </c>
      <c r="T32" s="36"/>
      <c r="U32" s="36"/>
      <c r="V32" s="36"/>
      <c r="W32" s="36"/>
      <c r="X32" s="36"/>
      <c r="Y32" s="31">
        <f>S32*$H32</f>
        <v>0</v>
      </c>
      <c r="Z32" s="29">
        <f>SUM(AA32:AE32)</f>
        <v>0</v>
      </c>
      <c r="AA32" s="36"/>
      <c r="AB32" s="36"/>
      <c r="AC32" s="36"/>
      <c r="AD32" s="36"/>
      <c r="AE32" s="36"/>
      <c r="AF32" s="31">
        <f>Z32*$H32</f>
        <v>0</v>
      </c>
      <c r="AG32" s="29">
        <f>SUM(AH32:AL32)</f>
        <v>0</v>
      </c>
      <c r="AH32" s="36"/>
      <c r="AI32" s="36"/>
      <c r="AJ32" s="36"/>
      <c r="AK32" s="36"/>
      <c r="AL32" s="36"/>
      <c r="AM32" s="31">
        <f>AG32*$H32</f>
        <v>0</v>
      </c>
      <c r="AN32" s="29">
        <f>SUM(AO32:AS32)</f>
        <v>0</v>
      </c>
      <c r="AO32" s="36"/>
      <c r="AP32" s="36"/>
      <c r="AQ32" s="36"/>
      <c r="AR32" s="36"/>
      <c r="AS32" s="36"/>
      <c r="AT32" s="31">
        <f>AN32*$H32</f>
        <v>0</v>
      </c>
      <c r="AU32" s="29">
        <f>SUM(AV32:AZ32)</f>
        <v>0</v>
      </c>
      <c r="AV32" s="36"/>
      <c r="AW32" s="36"/>
      <c r="AX32" s="36"/>
      <c r="AY32" s="36"/>
      <c r="AZ32" s="36"/>
      <c r="BA32" s="31">
        <f>AU32*$H32</f>
        <v>0</v>
      </c>
      <c r="BB32" s="29">
        <f>SUM(BC32:BG32)</f>
        <v>0</v>
      </c>
      <c r="BC32" s="36"/>
      <c r="BD32" s="36"/>
      <c r="BE32" s="36"/>
      <c r="BF32" s="36"/>
      <c r="BG32" s="36"/>
      <c r="BH32" s="31">
        <f>BB32*$H32</f>
        <v>0</v>
      </c>
      <c r="BI32" s="29">
        <f>SUM(BJ32:BN32)</f>
        <v>0</v>
      </c>
      <c r="BJ32" s="36"/>
      <c r="BK32" s="36"/>
      <c r="BL32" s="36"/>
      <c r="BM32" s="36"/>
      <c r="BN32" s="36"/>
      <c r="BO32" s="31">
        <f>BI32*$H32</f>
        <v>0</v>
      </c>
      <c r="BP32" s="29">
        <f>SUM(BQ32:BU32)</f>
        <v>0</v>
      </c>
      <c r="BQ32" s="36"/>
      <c r="BR32" s="36"/>
      <c r="BS32" s="36"/>
      <c r="BT32" s="36"/>
      <c r="BU32" s="36"/>
      <c r="BV32" s="31">
        <f>BP32*$H32</f>
        <v>0</v>
      </c>
      <c r="BW32" s="29">
        <f>SUM(BX32:CB32)</f>
        <v>0</v>
      </c>
      <c r="BX32" s="36"/>
      <c r="BY32" s="36"/>
      <c r="BZ32" s="36"/>
      <c r="CA32" s="36"/>
      <c r="CB32" s="36"/>
      <c r="CC32" s="31">
        <f>BW32*$H32</f>
        <v>0</v>
      </c>
      <c r="CD32" s="29">
        <f>SUM(CE32:CI32)</f>
        <v>0</v>
      </c>
      <c r="CE32" s="36"/>
      <c r="CF32" s="36"/>
      <c r="CG32" s="36"/>
      <c r="CH32" s="36"/>
      <c r="CI32" s="36"/>
      <c r="CJ32" s="31">
        <f>CD32*$H32</f>
        <v>0</v>
      </c>
      <c r="CK32" s="29">
        <f>SUM(CL32:CP32)</f>
        <v>0</v>
      </c>
      <c r="CL32" s="36"/>
      <c r="CM32" s="36"/>
      <c r="CN32" s="36"/>
      <c r="CO32" s="36"/>
      <c r="CP32" s="36"/>
      <c r="CQ32" s="31">
        <f>CK32*$H32</f>
        <v>0</v>
      </c>
      <c r="CR32" s="29">
        <f>SUM(CS32:CW32)</f>
        <v>0</v>
      </c>
      <c r="CS32" s="36"/>
      <c r="CT32" s="36"/>
      <c r="CU32" s="36"/>
      <c r="CV32" s="36"/>
      <c r="CW32" s="36"/>
      <c r="CX32" s="31">
        <f>CR32*$H32</f>
        <v>0</v>
      </c>
      <c r="CY32" s="29">
        <f>SUM(CZ32:DD32)</f>
        <v>0</v>
      </c>
      <c r="CZ32" s="36"/>
      <c r="DA32" s="36"/>
      <c r="DB32" s="36"/>
      <c r="DC32" s="36"/>
      <c r="DD32" s="36"/>
      <c r="DE32" s="31">
        <f>CY32*$H32</f>
        <v>0</v>
      </c>
      <c r="DF32" s="29">
        <f>SUM(DG32:DK32)</f>
        <v>0</v>
      </c>
      <c r="DG32" s="36"/>
      <c r="DH32" s="36"/>
      <c r="DI32" s="36"/>
      <c r="DJ32" s="36"/>
      <c r="DK32" s="36"/>
      <c r="DL32" s="31">
        <f>DF32*$H32</f>
        <v>0</v>
      </c>
      <c r="DM32" s="29">
        <f>SUM(DN32:DR32)</f>
        <v>0</v>
      </c>
      <c r="DN32" s="36"/>
      <c r="DO32" s="36"/>
      <c r="DP32" s="36"/>
      <c r="DQ32" s="36"/>
      <c r="DR32" s="36"/>
      <c r="DS32" s="31">
        <f>DM32*$H32</f>
        <v>0</v>
      </c>
      <c r="DT32" s="29">
        <f>SUM(DU32:DY32)</f>
        <v>0</v>
      </c>
      <c r="DU32" s="36"/>
      <c r="DV32" s="36"/>
      <c r="DW32" s="36"/>
      <c r="DX32" s="36"/>
      <c r="DY32" s="36"/>
      <c r="DZ32" s="31">
        <f>DT32*$H32</f>
        <v>0</v>
      </c>
      <c r="EA32" s="29">
        <f>SUM(EB32:EF32)</f>
        <v>0</v>
      </c>
      <c r="EB32" s="36"/>
      <c r="EC32" s="36"/>
      <c r="ED32" s="36"/>
      <c r="EE32" s="36"/>
      <c r="EF32" s="36"/>
      <c r="EG32" s="31">
        <f>EA32*$H32</f>
        <v>0</v>
      </c>
      <c r="EH32" s="30">
        <f>1-EJ32</f>
        <v>1</v>
      </c>
      <c r="EI32" s="31">
        <f>H32-EK32</f>
        <v>0</v>
      </c>
      <c r="EJ32" s="30">
        <f>SUM(CK32,CD32,BW32,BP32,BI32,BB32,AU32,AN32,AG32,Z32,S32,L32,CR32,CY32,DF32,DM32,DT32,EA32)</f>
        <v>0</v>
      </c>
      <c r="EK32" s="148">
        <f>SUM(CQ32,CJ32,CC32,BV32,BO32,BH32,BA32,AT32,AM32,AF32,Y32,R32,CX32,DE32,DL32,DS32,DZ32,EG32)</f>
        <v>0</v>
      </c>
    </row>
    <row r="33" spans="1:141" s="156" customFormat="1" ht="25.5" outlineLevel="1" x14ac:dyDescent="0.2">
      <c r="A33" s="108" t="s">
        <v>1645</v>
      </c>
      <c r="B33" s="527">
        <v>96130</v>
      </c>
      <c r="C33" s="211" t="s">
        <v>1671</v>
      </c>
      <c r="D33" s="213" t="s">
        <v>1695</v>
      </c>
      <c r="E33" s="528" t="s">
        <v>1057</v>
      </c>
      <c r="F33" s="526">
        <v>954.45</v>
      </c>
      <c r="G33" s="581"/>
      <c r="H33" s="574">
        <f t="shared" si="44"/>
        <v>0</v>
      </c>
      <c r="I33" s="574">
        <f t="shared" si="45"/>
        <v>0</v>
      </c>
      <c r="J33" s="586" t="e">
        <f t="shared" si="46"/>
        <v>#DIV/0!</v>
      </c>
      <c r="K33" s="564">
        <f>EH33</f>
        <v>1</v>
      </c>
      <c r="L33" s="29">
        <f>SUM(M33:Q33)</f>
        <v>0</v>
      </c>
      <c r="M33" s="36"/>
      <c r="N33" s="36"/>
      <c r="O33" s="36"/>
      <c r="P33" s="36"/>
      <c r="Q33" s="36"/>
      <c r="R33" s="31">
        <f>L33*$H33</f>
        <v>0</v>
      </c>
      <c r="S33" s="29">
        <f>SUM(T33:X33)</f>
        <v>0</v>
      </c>
      <c r="T33" s="36"/>
      <c r="U33" s="36"/>
      <c r="V33" s="36"/>
      <c r="W33" s="36"/>
      <c r="X33" s="36"/>
      <c r="Y33" s="31">
        <f>S33*$H33</f>
        <v>0</v>
      </c>
      <c r="Z33" s="29">
        <f>SUM(AA33:AE33)</f>
        <v>0</v>
      </c>
      <c r="AA33" s="36"/>
      <c r="AB33" s="36"/>
      <c r="AC33" s="36"/>
      <c r="AD33" s="36"/>
      <c r="AE33" s="36"/>
      <c r="AF33" s="31">
        <f>Z33*$H33</f>
        <v>0</v>
      </c>
      <c r="AG33" s="29">
        <f>SUM(AH33:AL33)</f>
        <v>0</v>
      </c>
      <c r="AH33" s="36"/>
      <c r="AI33" s="36"/>
      <c r="AJ33" s="36"/>
      <c r="AK33" s="36"/>
      <c r="AL33" s="36"/>
      <c r="AM33" s="31">
        <f>AG33*$H33</f>
        <v>0</v>
      </c>
      <c r="AN33" s="29">
        <f>SUM(AO33:AS33)</f>
        <v>0</v>
      </c>
      <c r="AO33" s="36"/>
      <c r="AP33" s="36"/>
      <c r="AQ33" s="36"/>
      <c r="AR33" s="36"/>
      <c r="AS33" s="36"/>
      <c r="AT33" s="31">
        <f>AN33*$H33</f>
        <v>0</v>
      </c>
      <c r="AU33" s="29">
        <f>SUM(AV33:AZ33)</f>
        <v>0</v>
      </c>
      <c r="AV33" s="36"/>
      <c r="AW33" s="36"/>
      <c r="AX33" s="36"/>
      <c r="AY33" s="36"/>
      <c r="AZ33" s="36"/>
      <c r="BA33" s="31">
        <f>AU33*$H33</f>
        <v>0</v>
      </c>
      <c r="BB33" s="29">
        <f>SUM(BC33:BG33)</f>
        <v>0</v>
      </c>
      <c r="BC33" s="36"/>
      <c r="BD33" s="36"/>
      <c r="BE33" s="36"/>
      <c r="BF33" s="36"/>
      <c r="BG33" s="36"/>
      <c r="BH33" s="31">
        <f>BB33*$H33</f>
        <v>0</v>
      </c>
      <c r="BI33" s="29">
        <f>SUM(BJ33:BN33)</f>
        <v>0</v>
      </c>
      <c r="BJ33" s="36"/>
      <c r="BK33" s="36"/>
      <c r="BL33" s="36"/>
      <c r="BM33" s="36"/>
      <c r="BN33" s="36"/>
      <c r="BO33" s="31">
        <f>BI33*$H33</f>
        <v>0</v>
      </c>
      <c r="BP33" s="29">
        <f>SUM(BQ33:BU33)</f>
        <v>0</v>
      </c>
      <c r="BQ33" s="36"/>
      <c r="BR33" s="36"/>
      <c r="BS33" s="36"/>
      <c r="BT33" s="36"/>
      <c r="BU33" s="36"/>
      <c r="BV33" s="31">
        <f>BP33*$H33</f>
        <v>0</v>
      </c>
      <c r="BW33" s="29">
        <f>SUM(BX33:CB33)</f>
        <v>0</v>
      </c>
      <c r="BX33" s="36"/>
      <c r="BY33" s="36"/>
      <c r="BZ33" s="36"/>
      <c r="CA33" s="36"/>
      <c r="CB33" s="36"/>
      <c r="CC33" s="31">
        <f>BW33*$H33</f>
        <v>0</v>
      </c>
      <c r="CD33" s="29">
        <f>SUM(CE33:CI33)</f>
        <v>0</v>
      </c>
      <c r="CE33" s="36"/>
      <c r="CF33" s="36"/>
      <c r="CG33" s="36"/>
      <c r="CH33" s="36"/>
      <c r="CI33" s="36"/>
      <c r="CJ33" s="31">
        <f>CD33*$H33</f>
        <v>0</v>
      </c>
      <c r="CK33" s="29">
        <f>SUM(CL33:CP33)</f>
        <v>0</v>
      </c>
      <c r="CL33" s="36"/>
      <c r="CM33" s="36"/>
      <c r="CN33" s="36"/>
      <c r="CO33" s="36"/>
      <c r="CP33" s="36"/>
      <c r="CQ33" s="31">
        <f>CK33*$H33</f>
        <v>0</v>
      </c>
      <c r="CR33" s="29">
        <f>SUM(CS33:CW33)</f>
        <v>0</v>
      </c>
      <c r="CS33" s="36"/>
      <c r="CT33" s="36"/>
      <c r="CU33" s="36"/>
      <c r="CV33" s="36"/>
      <c r="CW33" s="36"/>
      <c r="CX33" s="31">
        <f>CR33*$H33</f>
        <v>0</v>
      </c>
      <c r="CY33" s="29">
        <f>SUM(CZ33:DD33)</f>
        <v>0</v>
      </c>
      <c r="CZ33" s="36"/>
      <c r="DA33" s="36"/>
      <c r="DB33" s="36"/>
      <c r="DC33" s="36"/>
      <c r="DD33" s="36"/>
      <c r="DE33" s="31">
        <f>CY33*$H33</f>
        <v>0</v>
      </c>
      <c r="DF33" s="29">
        <f>SUM(DG33:DK33)</f>
        <v>0</v>
      </c>
      <c r="DG33" s="36"/>
      <c r="DH33" s="36"/>
      <c r="DI33" s="36"/>
      <c r="DJ33" s="36"/>
      <c r="DK33" s="36"/>
      <c r="DL33" s="31">
        <f>DF33*$H33</f>
        <v>0</v>
      </c>
      <c r="DM33" s="29">
        <f>SUM(DN33:DR33)</f>
        <v>0</v>
      </c>
      <c r="DN33" s="36"/>
      <c r="DO33" s="36"/>
      <c r="DP33" s="36"/>
      <c r="DQ33" s="36"/>
      <c r="DR33" s="36"/>
      <c r="DS33" s="31">
        <f>DM33*$H33</f>
        <v>0</v>
      </c>
      <c r="DT33" s="29">
        <f>SUM(DU33:DY33)</f>
        <v>0</v>
      </c>
      <c r="DU33" s="36"/>
      <c r="DV33" s="36"/>
      <c r="DW33" s="36"/>
      <c r="DX33" s="36"/>
      <c r="DY33" s="36"/>
      <c r="DZ33" s="31">
        <f>DT33*$H33</f>
        <v>0</v>
      </c>
      <c r="EA33" s="29">
        <f>SUM(EB33:EF33)</f>
        <v>0</v>
      </c>
      <c r="EB33" s="36"/>
      <c r="EC33" s="36"/>
      <c r="ED33" s="36"/>
      <c r="EE33" s="36"/>
      <c r="EF33" s="36"/>
      <c r="EG33" s="31">
        <f>EA33*$H33</f>
        <v>0</v>
      </c>
      <c r="EH33" s="30">
        <f>1-EJ33</f>
        <v>1</v>
      </c>
      <c r="EI33" s="31">
        <f>H33-EK33</f>
        <v>0</v>
      </c>
      <c r="EJ33" s="30">
        <f>SUM(CK33,CD33,BW33,BP33,BI33,BB33,AU33,AN33,AG33,Z33,S33,L33,CR33,CY33,DF33,DM33,DT33,EA33)</f>
        <v>0</v>
      </c>
      <c r="EK33" s="148">
        <f>SUM(CQ33,CJ33,CC33,BV33,BO33,BH33,BA33,AT33,AM33,AF33,Y33,R33,CX33,DE33,DL33,DS33,DZ33,EG33)</f>
        <v>0</v>
      </c>
    </row>
    <row r="34" spans="1:141" s="156" customFormat="1" ht="14.25" outlineLevel="1" x14ac:dyDescent="0.2">
      <c r="A34" s="571" t="s">
        <v>33</v>
      </c>
      <c r="B34" s="572"/>
      <c r="C34" s="214"/>
      <c r="D34" s="530" t="s">
        <v>1656</v>
      </c>
      <c r="E34" s="235"/>
      <c r="F34" s="235"/>
      <c r="G34" s="235"/>
      <c r="H34" s="573"/>
      <c r="I34" s="584">
        <f>SUM(I35)</f>
        <v>0</v>
      </c>
      <c r="J34" s="585" t="e">
        <f>SUM(J35)</f>
        <v>#DIV/0!</v>
      </c>
      <c r="K34" s="564">
        <f t="shared" ref="K34" si="86">EH34</f>
        <v>0</v>
      </c>
      <c r="L34" s="29"/>
      <c r="M34" s="46"/>
      <c r="N34" s="46"/>
      <c r="O34" s="46"/>
      <c r="P34" s="46"/>
      <c r="Q34" s="46"/>
      <c r="R34" s="31"/>
      <c r="S34" s="29"/>
      <c r="T34" s="46"/>
      <c r="U34" s="46"/>
      <c r="V34" s="46"/>
      <c r="W34" s="46"/>
      <c r="X34" s="46"/>
      <c r="Y34" s="31"/>
      <c r="Z34" s="29"/>
      <c r="AA34" s="46"/>
      <c r="AB34" s="46"/>
      <c r="AC34" s="46"/>
      <c r="AD34" s="46"/>
      <c r="AE34" s="46"/>
      <c r="AF34" s="31"/>
      <c r="AG34" s="29"/>
      <c r="AH34" s="46"/>
      <c r="AI34" s="46"/>
      <c r="AJ34" s="46"/>
      <c r="AK34" s="46"/>
      <c r="AL34" s="46"/>
      <c r="AM34" s="31"/>
      <c r="AN34" s="29"/>
      <c r="AO34" s="46"/>
      <c r="AP34" s="46"/>
      <c r="AQ34" s="46"/>
      <c r="AR34" s="46"/>
      <c r="AS34" s="46"/>
      <c r="AT34" s="31"/>
      <c r="AU34" s="29"/>
      <c r="AV34" s="46"/>
      <c r="AW34" s="46"/>
      <c r="AX34" s="46"/>
      <c r="AY34" s="46"/>
      <c r="AZ34" s="46"/>
      <c r="BA34" s="31"/>
      <c r="BB34" s="29"/>
      <c r="BC34" s="46"/>
      <c r="BD34" s="46"/>
      <c r="BE34" s="46"/>
      <c r="BF34" s="46"/>
      <c r="BG34" s="46"/>
      <c r="BH34" s="31"/>
      <c r="BI34" s="29"/>
      <c r="BJ34" s="46"/>
      <c r="BK34" s="46"/>
      <c r="BL34" s="46"/>
      <c r="BM34" s="46"/>
      <c r="BN34" s="46"/>
      <c r="BO34" s="31"/>
      <c r="BP34" s="29"/>
      <c r="BQ34" s="46"/>
      <c r="BR34" s="46"/>
      <c r="BS34" s="46"/>
      <c r="BT34" s="46"/>
      <c r="BU34" s="46"/>
      <c r="BV34" s="31"/>
      <c r="BW34" s="29"/>
      <c r="BX34" s="46"/>
      <c r="BY34" s="46"/>
      <c r="BZ34" s="46"/>
      <c r="CA34" s="46"/>
      <c r="CB34" s="46"/>
      <c r="CC34" s="31"/>
      <c r="CD34" s="29"/>
      <c r="CE34" s="46"/>
      <c r="CF34" s="46"/>
      <c r="CG34" s="46"/>
      <c r="CH34" s="46"/>
      <c r="CI34" s="46"/>
      <c r="CJ34" s="31"/>
      <c r="CK34" s="29"/>
      <c r="CL34" s="46"/>
      <c r="CM34" s="46"/>
      <c r="CN34" s="46"/>
      <c r="CO34" s="46"/>
      <c r="CP34" s="46"/>
      <c r="CQ34" s="31"/>
      <c r="CR34" s="29"/>
      <c r="CS34" s="46"/>
      <c r="CT34" s="46"/>
      <c r="CU34" s="46"/>
      <c r="CV34" s="46"/>
      <c r="CW34" s="46"/>
      <c r="CX34" s="31"/>
      <c r="CY34" s="29"/>
      <c r="CZ34" s="46"/>
      <c r="DA34" s="46"/>
      <c r="DB34" s="46"/>
      <c r="DC34" s="46"/>
      <c r="DD34" s="46"/>
      <c r="DE34" s="31"/>
      <c r="DF34" s="29"/>
      <c r="DG34" s="46"/>
      <c r="DH34" s="46"/>
      <c r="DI34" s="46"/>
      <c r="DJ34" s="46"/>
      <c r="DK34" s="46"/>
      <c r="DL34" s="31"/>
      <c r="DM34" s="29"/>
      <c r="DN34" s="46"/>
      <c r="DO34" s="46"/>
      <c r="DP34" s="46"/>
      <c r="DQ34" s="46"/>
      <c r="DR34" s="46"/>
      <c r="DS34" s="31"/>
      <c r="DT34" s="29"/>
      <c r="DU34" s="46"/>
      <c r="DV34" s="46"/>
      <c r="DW34" s="46"/>
      <c r="DX34" s="46"/>
      <c r="DY34" s="46"/>
      <c r="DZ34" s="31"/>
      <c r="EA34" s="29"/>
      <c r="EB34" s="46"/>
      <c r="EC34" s="46"/>
      <c r="ED34" s="46"/>
      <c r="EE34" s="46"/>
      <c r="EF34" s="46"/>
      <c r="EG34" s="31"/>
      <c r="EH34" s="30"/>
      <c r="EI34" s="31"/>
      <c r="EJ34" s="30">
        <f>SUM(CK34,CD34,BW34,BP34,BI34,BB34,AU34,AN34,AG34,Z34,S34,L34,CR34,CY34,DF34,DM34,DT34,EA34)</f>
        <v>0</v>
      </c>
      <c r="EK34" s="148">
        <f t="shared" ref="EK34" si="87">SUM(CQ34,CJ34,CC34,BV34,BO34,BH34,BA34,AT34,AM34,AF34,Y34,R34,CX34,DE34,DL34,DS34,DZ34,EG34)</f>
        <v>0</v>
      </c>
    </row>
    <row r="35" spans="1:141" s="156" customFormat="1" ht="26.25" outlineLevel="1" thickBot="1" x14ac:dyDescent="0.25">
      <c r="A35" s="108" t="s">
        <v>34</v>
      </c>
      <c r="B35" s="40" t="s">
        <v>1696</v>
      </c>
      <c r="C35" s="211" t="s">
        <v>1671</v>
      </c>
      <c r="D35" s="141" t="s">
        <v>1697</v>
      </c>
      <c r="E35" s="33" t="s">
        <v>1057</v>
      </c>
      <c r="F35" s="165">
        <v>1073.0999999999999</v>
      </c>
      <c r="G35" s="581"/>
      <c r="H35" s="574">
        <f>ROUND(G35*(1+$E$80),2)</f>
        <v>0</v>
      </c>
      <c r="I35" s="574">
        <f>ROUND(F35*H35,2)</f>
        <v>0</v>
      </c>
      <c r="J35" s="586" t="e">
        <f>I35/$I$80</f>
        <v>#DIV/0!</v>
      </c>
      <c r="K35" s="564">
        <f>EH35</f>
        <v>1</v>
      </c>
      <c r="L35" s="29">
        <f>SUM(M35:Q35)</f>
        <v>0</v>
      </c>
      <c r="M35" s="36"/>
      <c r="N35" s="36"/>
      <c r="O35" s="36"/>
      <c r="P35" s="36"/>
      <c r="Q35" s="36"/>
      <c r="R35" s="31">
        <f>L35*$H35</f>
        <v>0</v>
      </c>
      <c r="S35" s="29">
        <f>SUM(T35:X35)</f>
        <v>0</v>
      </c>
      <c r="T35" s="36"/>
      <c r="U35" s="36"/>
      <c r="V35" s="36"/>
      <c r="W35" s="36"/>
      <c r="X35" s="36"/>
      <c r="Y35" s="31">
        <f>S35*$H35</f>
        <v>0</v>
      </c>
      <c r="Z35" s="29">
        <f>SUM(AA35:AE35)</f>
        <v>0</v>
      </c>
      <c r="AA35" s="36"/>
      <c r="AB35" s="36"/>
      <c r="AC35" s="36"/>
      <c r="AD35" s="36"/>
      <c r="AE35" s="36"/>
      <c r="AF35" s="31">
        <f>Z35*$H35</f>
        <v>0</v>
      </c>
      <c r="AG35" s="29">
        <f>SUM(AH35:AL35)</f>
        <v>0</v>
      </c>
      <c r="AH35" s="36"/>
      <c r="AI35" s="36"/>
      <c r="AJ35" s="36"/>
      <c r="AK35" s="36"/>
      <c r="AL35" s="36"/>
      <c r="AM35" s="31">
        <f>AG35*$H35</f>
        <v>0</v>
      </c>
      <c r="AN35" s="29">
        <f>SUM(AO35:AS35)</f>
        <v>0</v>
      </c>
      <c r="AO35" s="36"/>
      <c r="AP35" s="36"/>
      <c r="AQ35" s="36"/>
      <c r="AR35" s="36"/>
      <c r="AS35" s="36"/>
      <c r="AT35" s="31">
        <f>AN35*$H35</f>
        <v>0</v>
      </c>
      <c r="AU35" s="29">
        <f>SUM(AV35:AZ35)</f>
        <v>0</v>
      </c>
      <c r="AV35" s="36"/>
      <c r="AW35" s="36"/>
      <c r="AX35" s="36"/>
      <c r="AY35" s="36"/>
      <c r="AZ35" s="36"/>
      <c r="BA35" s="31">
        <f>AU35*$H35</f>
        <v>0</v>
      </c>
      <c r="BB35" s="29">
        <f>SUM(BC35:BG35)</f>
        <v>0</v>
      </c>
      <c r="BC35" s="36"/>
      <c r="BD35" s="36"/>
      <c r="BE35" s="36"/>
      <c r="BF35" s="36"/>
      <c r="BG35" s="36"/>
      <c r="BH35" s="31">
        <f>BB35*$H35</f>
        <v>0</v>
      </c>
      <c r="BI35" s="29">
        <f>SUM(BJ35:BN35)</f>
        <v>0</v>
      </c>
      <c r="BJ35" s="36"/>
      <c r="BK35" s="36"/>
      <c r="BL35" s="36"/>
      <c r="BM35" s="36"/>
      <c r="BN35" s="36"/>
      <c r="BO35" s="31">
        <f>BI35*$H35</f>
        <v>0</v>
      </c>
      <c r="BP35" s="29">
        <f>SUM(BQ35:BU35)</f>
        <v>0</v>
      </c>
      <c r="BQ35" s="36"/>
      <c r="BR35" s="36"/>
      <c r="BS35" s="36"/>
      <c r="BT35" s="36"/>
      <c r="BU35" s="36"/>
      <c r="BV35" s="31">
        <f>BP35*$H35</f>
        <v>0</v>
      </c>
      <c r="BW35" s="29">
        <f>SUM(BX35:CB35)</f>
        <v>0</v>
      </c>
      <c r="BX35" s="36"/>
      <c r="BY35" s="36"/>
      <c r="BZ35" s="36"/>
      <c r="CA35" s="36"/>
      <c r="CB35" s="36"/>
      <c r="CC35" s="31">
        <f>BW35*$H35</f>
        <v>0</v>
      </c>
      <c r="CD35" s="29">
        <f>SUM(CE35:CI35)</f>
        <v>0</v>
      </c>
      <c r="CE35" s="36"/>
      <c r="CF35" s="36"/>
      <c r="CG35" s="36"/>
      <c r="CH35" s="36"/>
      <c r="CI35" s="36"/>
      <c r="CJ35" s="31">
        <f>CD35*$H35</f>
        <v>0</v>
      </c>
      <c r="CK35" s="29">
        <f>SUM(CL35:CP35)</f>
        <v>0</v>
      </c>
      <c r="CL35" s="36"/>
      <c r="CM35" s="36"/>
      <c r="CN35" s="36"/>
      <c r="CO35" s="36"/>
      <c r="CP35" s="36"/>
      <c r="CQ35" s="31">
        <f>CK35*$H35</f>
        <v>0</v>
      </c>
      <c r="CR35" s="29">
        <f>SUM(CS35:CW35)</f>
        <v>0</v>
      </c>
      <c r="CS35" s="36"/>
      <c r="CT35" s="36"/>
      <c r="CU35" s="36"/>
      <c r="CV35" s="36"/>
      <c r="CW35" s="36"/>
      <c r="CX35" s="31">
        <f>CR35*$H35</f>
        <v>0</v>
      </c>
      <c r="CY35" s="29">
        <f>SUM(CZ35:DD35)</f>
        <v>0</v>
      </c>
      <c r="CZ35" s="36"/>
      <c r="DA35" s="36"/>
      <c r="DB35" s="36"/>
      <c r="DC35" s="36"/>
      <c r="DD35" s="36"/>
      <c r="DE35" s="31">
        <f>CY35*$H35</f>
        <v>0</v>
      </c>
      <c r="DF35" s="29">
        <f>SUM(DG35:DK35)</f>
        <v>0</v>
      </c>
      <c r="DG35" s="36"/>
      <c r="DH35" s="36"/>
      <c r="DI35" s="36"/>
      <c r="DJ35" s="36"/>
      <c r="DK35" s="36"/>
      <c r="DL35" s="31">
        <f>DF35*$H35</f>
        <v>0</v>
      </c>
      <c r="DM35" s="29">
        <f>SUM(DN35:DR35)</f>
        <v>0</v>
      </c>
      <c r="DN35" s="36"/>
      <c r="DO35" s="36"/>
      <c r="DP35" s="36"/>
      <c r="DQ35" s="36"/>
      <c r="DR35" s="36"/>
      <c r="DS35" s="31">
        <f>DM35*$H35</f>
        <v>0</v>
      </c>
      <c r="DT35" s="29">
        <f>SUM(DU35:DY35)</f>
        <v>0</v>
      </c>
      <c r="DU35" s="36"/>
      <c r="DV35" s="36"/>
      <c r="DW35" s="36"/>
      <c r="DX35" s="36"/>
      <c r="DY35" s="36"/>
      <c r="DZ35" s="31">
        <f>DT35*$H35</f>
        <v>0</v>
      </c>
      <c r="EA35" s="29">
        <f>SUM(EB35:EF35)</f>
        <v>0</v>
      </c>
      <c r="EB35" s="36"/>
      <c r="EC35" s="36"/>
      <c r="ED35" s="36"/>
      <c r="EE35" s="36"/>
      <c r="EF35" s="36"/>
      <c r="EG35" s="31">
        <f>EA35*$H35</f>
        <v>0</v>
      </c>
      <c r="EH35" s="30">
        <f>1-EJ35</f>
        <v>1</v>
      </c>
      <c r="EI35" s="31">
        <f>H35-EK35</f>
        <v>0</v>
      </c>
      <c r="EJ35" s="30">
        <f>SUM(CK35,CD35,BW35,BP35,BI35,BB35,AU35,AN35,AG35,Z35,S35,L35,CR35,CY35,DF35,DM35,DT35,EA35)</f>
        <v>0</v>
      </c>
      <c r="EK35" s="148">
        <f>SUM(CQ35,CJ35,CC35,BV35,BO35,BH35,BA35,AT35,AM35,AF35,Y35,R35,CX35,DE35,DL35,DS35,DZ35,EG35)</f>
        <v>0</v>
      </c>
    </row>
    <row r="36" spans="1:141" ht="15.75" thickBot="1" x14ac:dyDescent="0.3">
      <c r="A36" s="569">
        <v>3</v>
      </c>
      <c r="B36" s="570"/>
      <c r="C36" s="210"/>
      <c r="D36" s="126" t="s">
        <v>480</v>
      </c>
      <c r="E36" s="236"/>
      <c r="F36" s="236"/>
      <c r="G36" s="612" t="s">
        <v>20</v>
      </c>
      <c r="H36" s="613"/>
      <c r="I36" s="575">
        <f>I37+I51+I55+I60+I71</f>
        <v>0</v>
      </c>
      <c r="J36" s="583" t="e">
        <f>J37+J51+J55+J60+J71</f>
        <v>#DIV/0!</v>
      </c>
      <c r="K36" s="563" t="e">
        <f t="shared" si="1"/>
        <v>#DIV/0!</v>
      </c>
      <c r="L36" s="262" t="e">
        <f>ROUND(R36/$E36,4)</f>
        <v>#DIV/0!</v>
      </c>
      <c r="M36" s="42" t="e">
        <f>SUMPRODUCT(M38:M74,$H38:$H74)/$E36</f>
        <v>#DIV/0!</v>
      </c>
      <c r="N36" s="42" t="e">
        <f>SUMPRODUCT(N38:N74,$H38:$H74)/$E36</f>
        <v>#DIV/0!</v>
      </c>
      <c r="O36" s="42" t="e">
        <f>SUMPRODUCT(O38:O74,$H38:$H74)/$E36</f>
        <v>#DIV/0!</v>
      </c>
      <c r="P36" s="42" t="e">
        <f>SUMPRODUCT(P38:P74,$H38:$H74)/$E36</f>
        <v>#DIV/0!</v>
      </c>
      <c r="Q36" s="42" t="e">
        <f>SUMPRODUCT(Q38:Q74,$H38:$H74)/$E36</f>
        <v>#DIV/0!</v>
      </c>
      <c r="R36" s="43">
        <f>SUM(R38:R74)</f>
        <v>0</v>
      </c>
      <c r="S36" s="270" t="e">
        <f>ROUND(Y36/$E36,4)</f>
        <v>#DIV/0!</v>
      </c>
      <c r="T36" s="42" t="e">
        <f>SUMPRODUCT(T38:T74,$H38:$H74)/$E36</f>
        <v>#DIV/0!</v>
      </c>
      <c r="U36" s="42" t="e">
        <f>SUMPRODUCT(U38:U74,$H38:$H74)/$E36</f>
        <v>#DIV/0!</v>
      </c>
      <c r="V36" s="42" t="e">
        <f>SUMPRODUCT(V38:V74,$H38:$H74)/$E36</f>
        <v>#DIV/0!</v>
      </c>
      <c r="W36" s="42" t="e">
        <f>SUMPRODUCT(W38:W74,$H38:$H74)/$E36</f>
        <v>#DIV/0!</v>
      </c>
      <c r="X36" s="42" t="e">
        <f>SUMPRODUCT(X38:X74,$H38:$H74)/$E36</f>
        <v>#DIV/0!</v>
      </c>
      <c r="Y36" s="43">
        <f>SUM(Y38:Y74)</f>
        <v>0</v>
      </c>
      <c r="Z36" s="270" t="e">
        <f>ROUND(AF36/$E36,4)</f>
        <v>#DIV/0!</v>
      </c>
      <c r="AA36" s="42" t="e">
        <f>SUMPRODUCT(AA38:AA74,$H38:$H74)/$E36</f>
        <v>#DIV/0!</v>
      </c>
      <c r="AB36" s="42" t="e">
        <f>SUMPRODUCT(AB38:AB74,$H38:$H74)/$E36</f>
        <v>#DIV/0!</v>
      </c>
      <c r="AC36" s="42" t="e">
        <f>SUMPRODUCT(AC38:AC74,$H38:$H74)/$E36</f>
        <v>#DIV/0!</v>
      </c>
      <c r="AD36" s="42" t="e">
        <f>SUMPRODUCT(AD38:AD74,$H38:$H74)/$E36</f>
        <v>#DIV/0!</v>
      </c>
      <c r="AE36" s="42" t="e">
        <f>SUMPRODUCT(AE38:AE74,$H38:$H74)/$E36</f>
        <v>#DIV/0!</v>
      </c>
      <c r="AF36" s="43">
        <f>SUM(AF38:AF74)</f>
        <v>0</v>
      </c>
      <c r="AG36" s="41" t="e">
        <f>ROUND(AM36/$E36,4)</f>
        <v>#DIV/0!</v>
      </c>
      <c r="AH36" s="42" t="e">
        <f>SUMPRODUCT(AH38:AH74,$H38:$H74)/$E36</f>
        <v>#DIV/0!</v>
      </c>
      <c r="AI36" s="42" t="e">
        <f>SUMPRODUCT(AI38:AI74,$H38:$H74)/$E36</f>
        <v>#DIV/0!</v>
      </c>
      <c r="AJ36" s="42" t="e">
        <f>SUMPRODUCT(AJ38:AJ74,$H38:$H74)/$E36</f>
        <v>#DIV/0!</v>
      </c>
      <c r="AK36" s="42" t="e">
        <f>SUMPRODUCT(AK38:AK74,$H38:$H74)/$E36</f>
        <v>#DIV/0!</v>
      </c>
      <c r="AL36" s="42" t="e">
        <f>SUMPRODUCT(AL38:AL74,$H38:$H74)/$E36</f>
        <v>#DIV/0!</v>
      </c>
      <c r="AM36" s="43">
        <f>SUM(AM38:AM74)</f>
        <v>0</v>
      </c>
      <c r="AN36" s="41" t="e">
        <f>ROUND(AT36/$E36,4)</f>
        <v>#DIV/0!</v>
      </c>
      <c r="AO36" s="42" t="e">
        <f>SUMPRODUCT(AO38:AO74,$H38:$H74)/$E36</f>
        <v>#DIV/0!</v>
      </c>
      <c r="AP36" s="42" t="e">
        <f>SUMPRODUCT(AP38:AP74,$H38:$H74)/$E36</f>
        <v>#DIV/0!</v>
      </c>
      <c r="AQ36" s="42" t="e">
        <f>SUMPRODUCT(AQ38:AQ74,$H38:$H74)/$E36</f>
        <v>#DIV/0!</v>
      </c>
      <c r="AR36" s="42" t="e">
        <f>SUMPRODUCT(AR38:AR74,$H38:$H74)/$E36</f>
        <v>#DIV/0!</v>
      </c>
      <c r="AS36" s="42" t="e">
        <f>SUMPRODUCT(AS38:AS74,$H38:$H74)/$E36</f>
        <v>#DIV/0!</v>
      </c>
      <c r="AT36" s="43">
        <f>SUM(AT38:AT74)</f>
        <v>0</v>
      </c>
      <c r="AU36" s="41" t="e">
        <f>ROUND(BA36/$E36,4)</f>
        <v>#DIV/0!</v>
      </c>
      <c r="AV36" s="42" t="e">
        <f>SUMPRODUCT(AV38:AV74,$H38:$H74)/$E36</f>
        <v>#DIV/0!</v>
      </c>
      <c r="AW36" s="42" t="e">
        <f>SUMPRODUCT(AW38:AW74,$H38:$H74)/$E36</f>
        <v>#DIV/0!</v>
      </c>
      <c r="AX36" s="42" t="e">
        <f>SUMPRODUCT(AX38:AX74,$H38:$H74)/$E36</f>
        <v>#DIV/0!</v>
      </c>
      <c r="AY36" s="42" t="e">
        <f>SUMPRODUCT(AY38:AY74,$H38:$H74)/$E36</f>
        <v>#DIV/0!</v>
      </c>
      <c r="AZ36" s="42" t="e">
        <f>SUMPRODUCT(AZ38:AZ74,$H38:$H74)/$E36</f>
        <v>#DIV/0!</v>
      </c>
      <c r="BA36" s="43">
        <f>SUM(BA38:BA74)</f>
        <v>0</v>
      </c>
      <c r="BB36" s="41" t="e">
        <f>ROUND(BH36/$E36,4)</f>
        <v>#DIV/0!</v>
      </c>
      <c r="BC36" s="42" t="e">
        <f>SUMPRODUCT(BC38:BC74,$H38:$H74)/$E36</f>
        <v>#DIV/0!</v>
      </c>
      <c r="BD36" s="42" t="e">
        <f>SUMPRODUCT(BD38:BD74,$H38:$H74)/$E36</f>
        <v>#DIV/0!</v>
      </c>
      <c r="BE36" s="42" t="e">
        <f>SUMPRODUCT(BE38:BE74,$H38:$H74)/$E36</f>
        <v>#DIV/0!</v>
      </c>
      <c r="BF36" s="42" t="e">
        <f>SUMPRODUCT(BF38:BF74,$H38:$H74)/$E36</f>
        <v>#DIV/0!</v>
      </c>
      <c r="BG36" s="42" t="e">
        <f>SUMPRODUCT(BG38:BG74,$H38:$H74)/$E36</f>
        <v>#DIV/0!</v>
      </c>
      <c r="BH36" s="43">
        <f>SUM(BH38:BH74)</f>
        <v>0</v>
      </c>
      <c r="BI36" s="41" t="e">
        <f>ROUND(BO36/$E36,4)</f>
        <v>#DIV/0!</v>
      </c>
      <c r="BJ36" s="42" t="e">
        <f>SUMPRODUCT(BJ38:BJ74,$H38:$H74)/$E36</f>
        <v>#DIV/0!</v>
      </c>
      <c r="BK36" s="42" t="e">
        <f>SUMPRODUCT(BK38:BK74,$H38:$H74)/$E36</f>
        <v>#DIV/0!</v>
      </c>
      <c r="BL36" s="42" t="e">
        <f>SUMPRODUCT(BL38:BL74,$H38:$H74)/$E36</f>
        <v>#DIV/0!</v>
      </c>
      <c r="BM36" s="42" t="e">
        <f>SUMPRODUCT(BM38:BM74,$H38:$H74)/$E36</f>
        <v>#DIV/0!</v>
      </c>
      <c r="BN36" s="42" t="e">
        <f>SUMPRODUCT(BN38:BN74,$H38:$H74)/$E36</f>
        <v>#DIV/0!</v>
      </c>
      <c r="BO36" s="43">
        <f>SUM(BO38:BO74)</f>
        <v>0</v>
      </c>
      <c r="BP36" s="41" t="e">
        <f>ROUND(BV36/$E36,4)</f>
        <v>#DIV/0!</v>
      </c>
      <c r="BQ36" s="42" t="e">
        <f>SUMPRODUCT(BQ38:BQ74,$H38:$H74)/$E36</f>
        <v>#DIV/0!</v>
      </c>
      <c r="BR36" s="42" t="e">
        <f>SUMPRODUCT(BR38:BR74,$H38:$H74)/$E36</f>
        <v>#DIV/0!</v>
      </c>
      <c r="BS36" s="42" t="e">
        <f>SUMPRODUCT(BS38:BS74,$H38:$H74)/$E36</f>
        <v>#DIV/0!</v>
      </c>
      <c r="BT36" s="42" t="e">
        <f>SUMPRODUCT(BT38:BT74,$H38:$H74)/$E36</f>
        <v>#DIV/0!</v>
      </c>
      <c r="BU36" s="42" t="e">
        <f>SUMPRODUCT(BU38:BU74,$H38:$H74)/$E36</f>
        <v>#DIV/0!</v>
      </c>
      <c r="BV36" s="43">
        <f>SUM(BV38:BV74)</f>
        <v>0</v>
      </c>
      <c r="BW36" s="41" t="e">
        <f>ROUND(CC36/$E36,4)</f>
        <v>#DIV/0!</v>
      </c>
      <c r="BX36" s="42" t="e">
        <f>SUMPRODUCT(BX38:BX74,$H38:$H74)/$E36</f>
        <v>#DIV/0!</v>
      </c>
      <c r="BY36" s="42" t="e">
        <f>SUMPRODUCT(BY38:BY74,$H38:$H74)/$E36</f>
        <v>#DIV/0!</v>
      </c>
      <c r="BZ36" s="42" t="e">
        <f>SUMPRODUCT(BZ38:BZ74,$H38:$H74)/$E36</f>
        <v>#DIV/0!</v>
      </c>
      <c r="CA36" s="42" t="e">
        <f>SUMPRODUCT(CA38:CA74,$H38:$H74)/$E36</f>
        <v>#DIV/0!</v>
      </c>
      <c r="CB36" s="42" t="e">
        <f>SUMPRODUCT(CB38:CB74,$H38:$H74)/$E36</f>
        <v>#DIV/0!</v>
      </c>
      <c r="CC36" s="43">
        <f>SUM(CC38:CC74)</f>
        <v>0</v>
      </c>
      <c r="CD36" s="41" t="e">
        <f>ROUND(CJ36/$E36,4)</f>
        <v>#DIV/0!</v>
      </c>
      <c r="CE36" s="42" t="e">
        <f>SUMPRODUCT(CE38:CE74,$H38:$H74)/$E36</f>
        <v>#DIV/0!</v>
      </c>
      <c r="CF36" s="42" t="e">
        <f>SUMPRODUCT(CF38:CF74,$H38:$H74)/$E36</f>
        <v>#DIV/0!</v>
      </c>
      <c r="CG36" s="42" t="e">
        <f>SUMPRODUCT(CG38:CG74,$H38:$H74)/$E36</f>
        <v>#DIV/0!</v>
      </c>
      <c r="CH36" s="42" t="e">
        <f>SUMPRODUCT(CH38:CH74,$H38:$H74)/$E36</f>
        <v>#DIV/0!</v>
      </c>
      <c r="CI36" s="42" t="e">
        <f>SUMPRODUCT(CI38:CI74,$H38:$H74)/$E36</f>
        <v>#DIV/0!</v>
      </c>
      <c r="CJ36" s="43">
        <f>SUM(CJ38:CJ74)</f>
        <v>0</v>
      </c>
      <c r="CK36" s="41" t="e">
        <f>ROUND(CQ36/$E36,4)</f>
        <v>#DIV/0!</v>
      </c>
      <c r="CL36" s="42" t="e">
        <f>SUMPRODUCT(CL38:CL74,$H38:$H74)/$E36</f>
        <v>#DIV/0!</v>
      </c>
      <c r="CM36" s="42" t="e">
        <f>SUMPRODUCT(CM38:CM74,$H38:$H74)/$E36</f>
        <v>#DIV/0!</v>
      </c>
      <c r="CN36" s="42" t="e">
        <f>SUMPRODUCT(CN38:CN74,$H38:$H74)/$E36</f>
        <v>#DIV/0!</v>
      </c>
      <c r="CO36" s="42" t="e">
        <f>SUMPRODUCT(CO38:CO74,$H38:$H74)/$E36</f>
        <v>#DIV/0!</v>
      </c>
      <c r="CP36" s="42" t="e">
        <f>SUMPRODUCT(CP38:CP74,$H38:$H74)/$E36</f>
        <v>#DIV/0!</v>
      </c>
      <c r="CQ36" s="43">
        <f>SUM(CQ38:CQ74)</f>
        <v>0</v>
      </c>
      <c r="CR36" s="41" t="e">
        <f>ROUND(CX36/$E36,4)</f>
        <v>#DIV/0!</v>
      </c>
      <c r="CS36" s="42" t="e">
        <f>SUMPRODUCT(CS38:CS74,$H38:$H74)/$E36</f>
        <v>#DIV/0!</v>
      </c>
      <c r="CT36" s="42" t="e">
        <f>SUMPRODUCT(CT38:CT74,$H38:$H74)/$E36</f>
        <v>#DIV/0!</v>
      </c>
      <c r="CU36" s="42" t="e">
        <f>SUMPRODUCT(CU38:CU74,$H38:$H74)/$E36</f>
        <v>#DIV/0!</v>
      </c>
      <c r="CV36" s="42" t="e">
        <f>SUMPRODUCT(CV38:CV74,$H38:$H74)/$E36</f>
        <v>#DIV/0!</v>
      </c>
      <c r="CW36" s="42" t="e">
        <f>SUMPRODUCT(CW38:CW74,$H38:$H74)/$E36</f>
        <v>#DIV/0!</v>
      </c>
      <c r="CX36" s="43">
        <f>SUM(CX38:CX74)</f>
        <v>0</v>
      </c>
      <c r="CY36" s="41" t="e">
        <f>ROUND(DE36/$E36,4)</f>
        <v>#DIV/0!</v>
      </c>
      <c r="CZ36" s="42" t="e">
        <f>SUMPRODUCT(CZ38:CZ74,$H38:$H74)/$E36</f>
        <v>#DIV/0!</v>
      </c>
      <c r="DA36" s="42" t="e">
        <f>SUMPRODUCT(DA38:DA74,$H38:$H74)/$E36</f>
        <v>#DIV/0!</v>
      </c>
      <c r="DB36" s="42" t="e">
        <f>SUMPRODUCT(DB38:DB74,$H38:$H74)/$E36</f>
        <v>#DIV/0!</v>
      </c>
      <c r="DC36" s="42" t="e">
        <f>SUMPRODUCT(DC38:DC74,$H38:$H74)/$E36</f>
        <v>#DIV/0!</v>
      </c>
      <c r="DD36" s="42" t="e">
        <f>SUMPRODUCT(DD38:DD74,$H38:$H74)/$E36</f>
        <v>#DIV/0!</v>
      </c>
      <c r="DE36" s="43">
        <f>SUM(DE38:DE74)</f>
        <v>0</v>
      </c>
      <c r="DF36" s="41" t="e">
        <f>ROUND(DL36/$E36,4)</f>
        <v>#DIV/0!</v>
      </c>
      <c r="DG36" s="42" t="e">
        <f>SUMPRODUCT(DG38:DG74,$H38:$H74)/$E36</f>
        <v>#DIV/0!</v>
      </c>
      <c r="DH36" s="42" t="e">
        <f>SUMPRODUCT(DH38:DH74,$H38:$H74)/$E36</f>
        <v>#DIV/0!</v>
      </c>
      <c r="DI36" s="42" t="e">
        <f>SUMPRODUCT(DI38:DI74,$H38:$H74)/$E36</f>
        <v>#DIV/0!</v>
      </c>
      <c r="DJ36" s="42" t="e">
        <f>SUMPRODUCT(DJ38:DJ74,$H38:$H74)/$E36</f>
        <v>#DIV/0!</v>
      </c>
      <c r="DK36" s="42" t="e">
        <f>SUMPRODUCT(DK38:DK74,$H38:$H74)/$E36</f>
        <v>#DIV/0!</v>
      </c>
      <c r="DL36" s="43">
        <f>SUM(DL38:DL74)</f>
        <v>0</v>
      </c>
      <c r="DM36" s="41" t="e">
        <f>ROUND(DS36/$E36,4)</f>
        <v>#DIV/0!</v>
      </c>
      <c r="DN36" s="42" t="e">
        <f>SUMPRODUCT(DN38:DN74,$H38:$H74)/$E36</f>
        <v>#DIV/0!</v>
      </c>
      <c r="DO36" s="42" t="e">
        <f>SUMPRODUCT(DO38:DO74,$H38:$H74)/$E36</f>
        <v>#DIV/0!</v>
      </c>
      <c r="DP36" s="42" t="e">
        <f>SUMPRODUCT(DP38:DP74,$H38:$H74)/$E36</f>
        <v>#DIV/0!</v>
      </c>
      <c r="DQ36" s="42" t="e">
        <f>SUMPRODUCT(DQ38:DQ74,$H38:$H74)/$E36</f>
        <v>#DIV/0!</v>
      </c>
      <c r="DR36" s="42" t="e">
        <f>SUMPRODUCT(DR38:DR74,$H38:$H74)/$E36</f>
        <v>#DIV/0!</v>
      </c>
      <c r="DS36" s="43">
        <f>SUM(DS38:DS74)</f>
        <v>0</v>
      </c>
      <c r="DT36" s="41" t="e">
        <f>ROUND(DZ36/$E36,4)</f>
        <v>#DIV/0!</v>
      </c>
      <c r="DU36" s="42" t="e">
        <f>SUMPRODUCT(DU38:DU74,$H38:$H74)/$E36</f>
        <v>#DIV/0!</v>
      </c>
      <c r="DV36" s="42" t="e">
        <f>SUMPRODUCT(DV38:DV74,$H38:$H74)/$E36</f>
        <v>#DIV/0!</v>
      </c>
      <c r="DW36" s="42" t="e">
        <f>SUMPRODUCT(DW38:DW74,$H38:$H74)/$E36</f>
        <v>#DIV/0!</v>
      </c>
      <c r="DX36" s="42" t="e">
        <f>SUMPRODUCT(DX38:DX74,$H38:$H74)/$E36</f>
        <v>#DIV/0!</v>
      </c>
      <c r="DY36" s="42" t="e">
        <f>SUMPRODUCT(DY38:DY74,$H38:$H74)/$E36</f>
        <v>#DIV/0!</v>
      </c>
      <c r="DZ36" s="43">
        <f>SUM(DZ38:DZ74)</f>
        <v>0</v>
      </c>
      <c r="EA36" s="41" t="e">
        <f>ROUND(EG36/$E36,4)</f>
        <v>#DIV/0!</v>
      </c>
      <c r="EB36" s="42" t="e">
        <f>SUMPRODUCT(EB38:EB74,$H38:$H74)/$E36</f>
        <v>#DIV/0!</v>
      </c>
      <c r="EC36" s="42" t="e">
        <f>SUMPRODUCT(EC38:EC74,$H38:$H74)/$E36</f>
        <v>#DIV/0!</v>
      </c>
      <c r="ED36" s="42" t="e">
        <f>SUMPRODUCT(ED38:ED74,$H38:$H74)/$E36</f>
        <v>#DIV/0!</v>
      </c>
      <c r="EE36" s="42" t="e">
        <f>SUMPRODUCT(EE38:EE74,$H38:$H74)/$E36</f>
        <v>#DIV/0!</v>
      </c>
      <c r="EF36" s="42" t="e">
        <f>SUMPRODUCT(EF38:EF74,$H38:$H74)/$E36</f>
        <v>#DIV/0!</v>
      </c>
      <c r="EG36" s="43">
        <f>SUM(EG38:EG74)</f>
        <v>0</v>
      </c>
      <c r="EH36" s="44" t="e">
        <f>ROUND(EI36/E36,4)</f>
        <v>#DIV/0!</v>
      </c>
      <c r="EI36" s="45">
        <f>E36-EK36</f>
        <v>0</v>
      </c>
      <c r="EJ36" s="44" t="e">
        <f>ROUND(EK36/E36,4)</f>
        <v>#DIV/0!</v>
      </c>
      <c r="EK36" s="148">
        <f t="shared" si="0"/>
        <v>0</v>
      </c>
    </row>
    <row r="37" spans="1:141" outlineLevel="1" x14ac:dyDescent="0.2">
      <c r="A37" s="571" t="s">
        <v>55</v>
      </c>
      <c r="B37" s="572"/>
      <c r="C37" s="224"/>
      <c r="D37" s="225" t="s">
        <v>1640</v>
      </c>
      <c r="E37" s="234"/>
      <c r="F37" s="234"/>
      <c r="G37" s="234"/>
      <c r="H37" s="573"/>
      <c r="I37" s="584">
        <f>SUM(I38:I50)</f>
        <v>0</v>
      </c>
      <c r="J37" s="585" t="e">
        <f>SUM(J38:J50)</f>
        <v>#DIV/0!</v>
      </c>
      <c r="K37" s="564">
        <f t="shared" si="1"/>
        <v>0</v>
      </c>
      <c r="L37" s="29"/>
      <c r="M37" s="46"/>
      <c r="N37" s="46"/>
      <c r="O37" s="46"/>
      <c r="P37" s="46"/>
      <c r="Q37" s="46"/>
      <c r="R37" s="31"/>
      <c r="S37" s="29"/>
      <c r="T37" s="46"/>
      <c r="U37" s="46"/>
      <c r="V37" s="46"/>
      <c r="W37" s="46"/>
      <c r="X37" s="46"/>
      <c r="Y37" s="31"/>
      <c r="Z37" s="29"/>
      <c r="AA37" s="46"/>
      <c r="AB37" s="46"/>
      <c r="AC37" s="46"/>
      <c r="AD37" s="46"/>
      <c r="AE37" s="46"/>
      <c r="AF37" s="31"/>
      <c r="AG37" s="29"/>
      <c r="AH37" s="46"/>
      <c r="AI37" s="46"/>
      <c r="AJ37" s="46"/>
      <c r="AK37" s="46"/>
      <c r="AL37" s="46"/>
      <c r="AM37" s="31"/>
      <c r="AN37" s="29"/>
      <c r="AO37" s="46"/>
      <c r="AP37" s="46"/>
      <c r="AQ37" s="46"/>
      <c r="AR37" s="46"/>
      <c r="AS37" s="46"/>
      <c r="AT37" s="31"/>
      <c r="AU37" s="29"/>
      <c r="AV37" s="46"/>
      <c r="AW37" s="46"/>
      <c r="AX37" s="46"/>
      <c r="AY37" s="46"/>
      <c r="AZ37" s="46"/>
      <c r="BA37" s="31"/>
      <c r="BB37" s="29"/>
      <c r="BC37" s="46"/>
      <c r="BD37" s="46"/>
      <c r="BE37" s="46"/>
      <c r="BF37" s="46"/>
      <c r="BG37" s="46"/>
      <c r="BH37" s="31"/>
      <c r="BI37" s="29"/>
      <c r="BJ37" s="46"/>
      <c r="BK37" s="46"/>
      <c r="BL37" s="46"/>
      <c r="BM37" s="46"/>
      <c r="BN37" s="46"/>
      <c r="BO37" s="31"/>
      <c r="BP37" s="29"/>
      <c r="BQ37" s="46"/>
      <c r="BR37" s="46"/>
      <c r="BS37" s="46"/>
      <c r="BT37" s="46"/>
      <c r="BU37" s="46"/>
      <c r="BV37" s="31"/>
      <c r="BW37" s="29"/>
      <c r="BX37" s="46"/>
      <c r="BY37" s="46"/>
      <c r="BZ37" s="46"/>
      <c r="CA37" s="46"/>
      <c r="CB37" s="46"/>
      <c r="CC37" s="31"/>
      <c r="CD37" s="29"/>
      <c r="CE37" s="46"/>
      <c r="CF37" s="46"/>
      <c r="CG37" s="46"/>
      <c r="CH37" s="46"/>
      <c r="CI37" s="46"/>
      <c r="CJ37" s="31"/>
      <c r="CK37" s="29"/>
      <c r="CL37" s="46"/>
      <c r="CM37" s="46"/>
      <c r="CN37" s="46"/>
      <c r="CO37" s="46"/>
      <c r="CP37" s="46"/>
      <c r="CQ37" s="31"/>
      <c r="CR37" s="29"/>
      <c r="CS37" s="46"/>
      <c r="CT37" s="46"/>
      <c r="CU37" s="46"/>
      <c r="CV37" s="46"/>
      <c r="CW37" s="46"/>
      <c r="CX37" s="31"/>
      <c r="CY37" s="29"/>
      <c r="CZ37" s="46"/>
      <c r="DA37" s="46"/>
      <c r="DB37" s="46"/>
      <c r="DC37" s="46"/>
      <c r="DD37" s="46"/>
      <c r="DE37" s="31"/>
      <c r="DF37" s="29"/>
      <c r="DG37" s="46"/>
      <c r="DH37" s="46"/>
      <c r="DI37" s="46"/>
      <c r="DJ37" s="46"/>
      <c r="DK37" s="46"/>
      <c r="DL37" s="31"/>
      <c r="DM37" s="29"/>
      <c r="DN37" s="46"/>
      <c r="DO37" s="46"/>
      <c r="DP37" s="46"/>
      <c r="DQ37" s="46"/>
      <c r="DR37" s="46"/>
      <c r="DS37" s="31"/>
      <c r="DT37" s="29"/>
      <c r="DU37" s="46"/>
      <c r="DV37" s="46"/>
      <c r="DW37" s="46"/>
      <c r="DX37" s="46"/>
      <c r="DY37" s="46"/>
      <c r="DZ37" s="31"/>
      <c r="EA37" s="29"/>
      <c r="EB37" s="46"/>
      <c r="EC37" s="46"/>
      <c r="ED37" s="46"/>
      <c r="EE37" s="46"/>
      <c r="EF37" s="46"/>
      <c r="EG37" s="31"/>
      <c r="EH37" s="30"/>
      <c r="EI37" s="31"/>
      <c r="EJ37" s="30">
        <f t="shared" ref="EJ37:EJ41" si="88">SUM(CK37,CD37,BW37,BP37,BI37,BB37,AU37,AN37,AG37,Z37,S37,L37,CR37,CY37,DF37,DM37,DT37,EA37)</f>
        <v>0</v>
      </c>
      <c r="EK37" s="148">
        <f t="shared" si="0"/>
        <v>0</v>
      </c>
    </row>
    <row r="38" spans="1:141" outlineLevel="1" x14ac:dyDescent="0.2">
      <c r="A38" s="108" t="s">
        <v>56</v>
      </c>
      <c r="B38" s="32" t="s">
        <v>1698</v>
      </c>
      <c r="C38" s="211" t="s">
        <v>1669</v>
      </c>
      <c r="D38" s="141" t="s">
        <v>911</v>
      </c>
      <c r="E38" s="33" t="s">
        <v>25</v>
      </c>
      <c r="F38" s="165">
        <v>1025.8499999999999</v>
      </c>
      <c r="G38" s="581"/>
      <c r="H38" s="574">
        <f t="shared" ref="H38:H50" si="89">ROUND(G38*(1+$E$80),2)</f>
        <v>0</v>
      </c>
      <c r="I38" s="574">
        <f t="shared" ref="I38:I50" si="90">ROUND(F38*H38,2)</f>
        <v>0</v>
      </c>
      <c r="J38" s="586" t="e">
        <f t="shared" ref="J38:J50" si="91">I38/$I$80</f>
        <v>#DIV/0!</v>
      </c>
      <c r="K38" s="564">
        <f t="shared" si="1"/>
        <v>1</v>
      </c>
      <c r="L38" s="29">
        <f t="shared" ref="L38:L50" si="92">SUM(M38:Q38)</f>
        <v>0</v>
      </c>
      <c r="M38" s="46"/>
      <c r="N38" s="46"/>
      <c r="O38" s="46"/>
      <c r="P38" s="46"/>
      <c r="Q38" s="46"/>
      <c r="R38" s="31">
        <f t="shared" ref="R38:R50" si="93">L38*$H38</f>
        <v>0</v>
      </c>
      <c r="S38" s="29">
        <f t="shared" ref="S38:S50" si="94">SUM(T38:X38)</f>
        <v>0</v>
      </c>
      <c r="T38" s="46"/>
      <c r="U38" s="46"/>
      <c r="V38" s="46"/>
      <c r="W38" s="46"/>
      <c r="X38" s="46"/>
      <c r="Y38" s="31">
        <f t="shared" ref="Y38:Y50" si="95">S38*$H38</f>
        <v>0</v>
      </c>
      <c r="Z38" s="29">
        <f t="shared" ref="Z38:Z50" si="96">SUM(AA38:AE38)</f>
        <v>0</v>
      </c>
      <c r="AA38" s="46"/>
      <c r="AB38" s="46"/>
      <c r="AC38" s="46"/>
      <c r="AD38" s="46"/>
      <c r="AE38" s="46"/>
      <c r="AF38" s="31">
        <f t="shared" ref="AF38:AF50" si="97">Z38*$H38</f>
        <v>0</v>
      </c>
      <c r="AG38" s="29">
        <f t="shared" ref="AG38:AG50" si="98">SUM(AH38:AL38)</f>
        <v>0</v>
      </c>
      <c r="AH38" s="46"/>
      <c r="AI38" s="46"/>
      <c r="AJ38" s="46"/>
      <c r="AK38" s="46"/>
      <c r="AL38" s="46"/>
      <c r="AM38" s="31">
        <f t="shared" ref="AM38:AM50" si="99">AG38*$H38</f>
        <v>0</v>
      </c>
      <c r="AN38" s="29">
        <f t="shared" ref="AN38:AN50" si="100">SUM(AO38:AS38)</f>
        <v>0</v>
      </c>
      <c r="AO38" s="46"/>
      <c r="AP38" s="46"/>
      <c r="AQ38" s="46"/>
      <c r="AR38" s="46"/>
      <c r="AS38" s="46"/>
      <c r="AT38" s="31">
        <f t="shared" ref="AT38:AT50" si="101">AN38*$H38</f>
        <v>0</v>
      </c>
      <c r="AU38" s="29">
        <f t="shared" ref="AU38:AU50" si="102">SUM(AV38:AZ38)</f>
        <v>0</v>
      </c>
      <c r="AV38" s="46"/>
      <c r="AW38" s="46"/>
      <c r="AX38" s="46"/>
      <c r="AY38" s="46"/>
      <c r="AZ38" s="46"/>
      <c r="BA38" s="31">
        <f t="shared" ref="BA38:BA50" si="103">AU38*$H38</f>
        <v>0</v>
      </c>
      <c r="BB38" s="29">
        <f t="shared" ref="BB38:BB50" si="104">SUM(BC38:BG38)</f>
        <v>0</v>
      </c>
      <c r="BC38" s="46"/>
      <c r="BD38" s="46"/>
      <c r="BE38" s="46"/>
      <c r="BF38" s="46"/>
      <c r="BG38" s="46"/>
      <c r="BH38" s="31">
        <f t="shared" ref="BH38:BH50" si="105">BB38*$H38</f>
        <v>0</v>
      </c>
      <c r="BI38" s="29">
        <f t="shared" ref="BI38:BI50" si="106">SUM(BJ38:BN38)</f>
        <v>0</v>
      </c>
      <c r="BJ38" s="46"/>
      <c r="BK38" s="46"/>
      <c r="BL38" s="46"/>
      <c r="BM38" s="46"/>
      <c r="BN38" s="46"/>
      <c r="BO38" s="31">
        <f t="shared" ref="BO38:BO50" si="107">BI38*$H38</f>
        <v>0</v>
      </c>
      <c r="BP38" s="29">
        <f t="shared" ref="BP38:BP50" si="108">SUM(BQ38:BU38)</f>
        <v>0</v>
      </c>
      <c r="BQ38" s="46"/>
      <c r="BR38" s="46"/>
      <c r="BS38" s="46"/>
      <c r="BT38" s="46"/>
      <c r="BU38" s="46"/>
      <c r="BV38" s="31">
        <f t="shared" ref="BV38:BV50" si="109">BP38*$H38</f>
        <v>0</v>
      </c>
      <c r="BW38" s="29">
        <f t="shared" ref="BW38:BW50" si="110">SUM(BX38:CB38)</f>
        <v>0</v>
      </c>
      <c r="BX38" s="46"/>
      <c r="BY38" s="46"/>
      <c r="BZ38" s="46"/>
      <c r="CA38" s="46"/>
      <c r="CB38" s="46"/>
      <c r="CC38" s="31">
        <f t="shared" ref="CC38:CC50" si="111">BW38*$H38</f>
        <v>0</v>
      </c>
      <c r="CD38" s="29">
        <f t="shared" ref="CD38:CD50" si="112">SUM(CE38:CI38)</f>
        <v>0</v>
      </c>
      <c r="CE38" s="46"/>
      <c r="CF38" s="46"/>
      <c r="CG38" s="46"/>
      <c r="CH38" s="46"/>
      <c r="CI38" s="46"/>
      <c r="CJ38" s="31">
        <f t="shared" ref="CJ38:CJ50" si="113">CD38*$H38</f>
        <v>0</v>
      </c>
      <c r="CK38" s="29">
        <f t="shared" ref="CK38:CK50" si="114">SUM(CL38:CP38)</f>
        <v>0</v>
      </c>
      <c r="CL38" s="46"/>
      <c r="CM38" s="46"/>
      <c r="CN38" s="46"/>
      <c r="CO38" s="46"/>
      <c r="CP38" s="46"/>
      <c r="CQ38" s="31">
        <f t="shared" ref="CQ38:CQ50" si="115">CK38*$H38</f>
        <v>0</v>
      </c>
      <c r="CR38" s="29">
        <f t="shared" ref="CR38:CR50" si="116">SUM(CS38:CW38)</f>
        <v>0</v>
      </c>
      <c r="CS38" s="46"/>
      <c r="CT38" s="46"/>
      <c r="CU38" s="46"/>
      <c r="CV38" s="46"/>
      <c r="CW38" s="46"/>
      <c r="CX38" s="31">
        <f t="shared" ref="CX38:CX50" si="117">CR38*$H38</f>
        <v>0</v>
      </c>
      <c r="CY38" s="29">
        <f t="shared" ref="CY38:CY50" si="118">SUM(CZ38:DD38)</f>
        <v>0</v>
      </c>
      <c r="CZ38" s="46"/>
      <c r="DA38" s="46"/>
      <c r="DB38" s="46"/>
      <c r="DC38" s="46"/>
      <c r="DD38" s="46"/>
      <c r="DE38" s="31">
        <f t="shared" ref="DE38:DE50" si="119">CY38*$H38</f>
        <v>0</v>
      </c>
      <c r="DF38" s="29">
        <f t="shared" ref="DF38:DF50" si="120">SUM(DG38:DK38)</f>
        <v>0</v>
      </c>
      <c r="DG38" s="46"/>
      <c r="DH38" s="46"/>
      <c r="DI38" s="46"/>
      <c r="DJ38" s="46"/>
      <c r="DK38" s="46"/>
      <c r="DL38" s="31">
        <f t="shared" ref="DL38:DL50" si="121">DF38*$H38</f>
        <v>0</v>
      </c>
      <c r="DM38" s="29">
        <f t="shared" ref="DM38:DM50" si="122">SUM(DN38:DR38)</f>
        <v>0</v>
      </c>
      <c r="DN38" s="46"/>
      <c r="DO38" s="46"/>
      <c r="DP38" s="46"/>
      <c r="DQ38" s="46"/>
      <c r="DR38" s="46"/>
      <c r="DS38" s="31">
        <f t="shared" ref="DS38:DS50" si="123">DM38*$H38</f>
        <v>0</v>
      </c>
      <c r="DT38" s="29">
        <f t="shared" ref="DT38:DT50" si="124">SUM(DU38:DY38)</f>
        <v>0</v>
      </c>
      <c r="DU38" s="46"/>
      <c r="DV38" s="46"/>
      <c r="DW38" s="46"/>
      <c r="DX38" s="46"/>
      <c r="DY38" s="46"/>
      <c r="DZ38" s="31">
        <f t="shared" ref="DZ38:DZ50" si="125">DT38*$H38</f>
        <v>0</v>
      </c>
      <c r="EA38" s="29">
        <f t="shared" ref="EA38:EA50" si="126">SUM(EB38:EF38)</f>
        <v>0</v>
      </c>
      <c r="EB38" s="46"/>
      <c r="EC38" s="46"/>
      <c r="ED38" s="46"/>
      <c r="EE38" s="46"/>
      <c r="EF38" s="46"/>
      <c r="EG38" s="31">
        <f t="shared" ref="EG38:EG50" si="127">EA38*$H38</f>
        <v>0</v>
      </c>
      <c r="EH38" s="30">
        <f t="shared" ref="EH38:EH50" si="128">1-EJ38</f>
        <v>1</v>
      </c>
      <c r="EI38" s="31">
        <f t="shared" ref="EI38:EI50" si="129">H38-EK38</f>
        <v>0</v>
      </c>
      <c r="EJ38" s="30">
        <f t="shared" si="88"/>
        <v>0</v>
      </c>
      <c r="EK38" s="148">
        <f t="shared" si="0"/>
        <v>0</v>
      </c>
    </row>
    <row r="39" spans="1:141" ht="25.5" outlineLevel="1" x14ac:dyDescent="0.2">
      <c r="A39" s="108" t="s">
        <v>57</v>
      </c>
      <c r="B39" s="47">
        <v>88484</v>
      </c>
      <c r="C39" s="211" t="s">
        <v>1671</v>
      </c>
      <c r="D39" s="141" t="s">
        <v>1701</v>
      </c>
      <c r="E39" s="33" t="s">
        <v>1057</v>
      </c>
      <c r="F39" s="165">
        <v>13364.4</v>
      </c>
      <c r="G39" s="581"/>
      <c r="H39" s="574">
        <f t="shared" si="89"/>
        <v>0</v>
      </c>
      <c r="I39" s="574">
        <f t="shared" si="90"/>
        <v>0</v>
      </c>
      <c r="J39" s="586" t="e">
        <f t="shared" si="91"/>
        <v>#DIV/0!</v>
      </c>
      <c r="K39" s="564">
        <f t="shared" si="1"/>
        <v>1</v>
      </c>
      <c r="L39" s="29">
        <f t="shared" si="92"/>
        <v>0</v>
      </c>
      <c r="M39" s="46"/>
      <c r="N39" s="46"/>
      <c r="O39" s="46"/>
      <c r="P39" s="46"/>
      <c r="Q39" s="46"/>
      <c r="R39" s="31">
        <f t="shared" si="93"/>
        <v>0</v>
      </c>
      <c r="S39" s="29">
        <f t="shared" si="94"/>
        <v>0</v>
      </c>
      <c r="T39" s="46"/>
      <c r="U39" s="46"/>
      <c r="V39" s="46"/>
      <c r="W39" s="46"/>
      <c r="X39" s="46"/>
      <c r="Y39" s="31">
        <f t="shared" si="95"/>
        <v>0</v>
      </c>
      <c r="Z39" s="29">
        <f t="shared" si="96"/>
        <v>0</v>
      </c>
      <c r="AA39" s="46"/>
      <c r="AB39" s="46"/>
      <c r="AC39" s="46"/>
      <c r="AD39" s="46"/>
      <c r="AE39" s="46"/>
      <c r="AF39" s="31">
        <f t="shared" si="97"/>
        <v>0</v>
      </c>
      <c r="AG39" s="29">
        <f t="shared" si="98"/>
        <v>0</v>
      </c>
      <c r="AH39" s="46"/>
      <c r="AI39" s="46"/>
      <c r="AJ39" s="46"/>
      <c r="AK39" s="46"/>
      <c r="AL39" s="46"/>
      <c r="AM39" s="31">
        <f t="shared" si="99"/>
        <v>0</v>
      </c>
      <c r="AN39" s="29">
        <f t="shared" si="100"/>
        <v>0</v>
      </c>
      <c r="AO39" s="46"/>
      <c r="AP39" s="46"/>
      <c r="AQ39" s="46"/>
      <c r="AR39" s="46"/>
      <c r="AS39" s="46"/>
      <c r="AT39" s="31">
        <f t="shared" si="101"/>
        <v>0</v>
      </c>
      <c r="AU39" s="29">
        <f t="shared" si="102"/>
        <v>0</v>
      </c>
      <c r="AV39" s="46"/>
      <c r="AW39" s="46"/>
      <c r="AX39" s="46"/>
      <c r="AY39" s="46"/>
      <c r="AZ39" s="46"/>
      <c r="BA39" s="31">
        <f t="shared" si="103"/>
        <v>0</v>
      </c>
      <c r="BB39" s="29">
        <f t="shared" si="104"/>
        <v>0</v>
      </c>
      <c r="BC39" s="46"/>
      <c r="BD39" s="46"/>
      <c r="BE39" s="46"/>
      <c r="BF39" s="46"/>
      <c r="BG39" s="46"/>
      <c r="BH39" s="31">
        <f t="shared" si="105"/>
        <v>0</v>
      </c>
      <c r="BI39" s="29">
        <f t="shared" si="106"/>
        <v>0</v>
      </c>
      <c r="BJ39" s="46"/>
      <c r="BK39" s="46"/>
      <c r="BL39" s="46"/>
      <c r="BM39" s="46"/>
      <c r="BN39" s="46"/>
      <c r="BO39" s="31">
        <f t="shared" si="107"/>
        <v>0</v>
      </c>
      <c r="BP39" s="29">
        <f t="shared" si="108"/>
        <v>0</v>
      </c>
      <c r="BQ39" s="46"/>
      <c r="BR39" s="46"/>
      <c r="BS39" s="46"/>
      <c r="BT39" s="46"/>
      <c r="BU39" s="46"/>
      <c r="BV39" s="31">
        <f t="shared" si="109"/>
        <v>0</v>
      </c>
      <c r="BW39" s="29">
        <f t="shared" si="110"/>
        <v>0</v>
      </c>
      <c r="BX39" s="46"/>
      <c r="BY39" s="46"/>
      <c r="BZ39" s="46"/>
      <c r="CA39" s="46"/>
      <c r="CB39" s="46"/>
      <c r="CC39" s="31">
        <f t="shared" si="111"/>
        <v>0</v>
      </c>
      <c r="CD39" s="29">
        <f t="shared" si="112"/>
        <v>0</v>
      </c>
      <c r="CE39" s="46"/>
      <c r="CF39" s="46"/>
      <c r="CG39" s="46"/>
      <c r="CH39" s="46"/>
      <c r="CI39" s="46"/>
      <c r="CJ39" s="31">
        <f t="shared" si="113"/>
        <v>0</v>
      </c>
      <c r="CK39" s="29">
        <f t="shared" si="114"/>
        <v>0</v>
      </c>
      <c r="CL39" s="46"/>
      <c r="CM39" s="46"/>
      <c r="CN39" s="46"/>
      <c r="CO39" s="46"/>
      <c r="CP39" s="46"/>
      <c r="CQ39" s="31">
        <f t="shared" si="115"/>
        <v>0</v>
      </c>
      <c r="CR39" s="29">
        <f t="shared" si="116"/>
        <v>0</v>
      </c>
      <c r="CS39" s="46"/>
      <c r="CT39" s="46"/>
      <c r="CU39" s="46"/>
      <c r="CV39" s="46"/>
      <c r="CW39" s="46"/>
      <c r="CX39" s="31">
        <f t="shared" si="117"/>
        <v>0</v>
      </c>
      <c r="CY39" s="29">
        <f t="shared" si="118"/>
        <v>0</v>
      </c>
      <c r="CZ39" s="46"/>
      <c r="DA39" s="46"/>
      <c r="DB39" s="46"/>
      <c r="DC39" s="46"/>
      <c r="DD39" s="46"/>
      <c r="DE39" s="31">
        <f t="shared" si="119"/>
        <v>0</v>
      </c>
      <c r="DF39" s="29">
        <f t="shared" si="120"/>
        <v>0</v>
      </c>
      <c r="DG39" s="46"/>
      <c r="DH39" s="46"/>
      <c r="DI39" s="46"/>
      <c r="DJ39" s="46"/>
      <c r="DK39" s="46"/>
      <c r="DL39" s="31">
        <f t="shared" si="121"/>
        <v>0</v>
      </c>
      <c r="DM39" s="29">
        <f t="shared" si="122"/>
        <v>0</v>
      </c>
      <c r="DN39" s="46"/>
      <c r="DO39" s="46"/>
      <c r="DP39" s="46"/>
      <c r="DQ39" s="46"/>
      <c r="DR39" s="46"/>
      <c r="DS39" s="31">
        <f t="shared" si="123"/>
        <v>0</v>
      </c>
      <c r="DT39" s="29">
        <f t="shared" si="124"/>
        <v>0</v>
      </c>
      <c r="DU39" s="46"/>
      <c r="DV39" s="46"/>
      <c r="DW39" s="46"/>
      <c r="DX39" s="46"/>
      <c r="DY39" s="46"/>
      <c r="DZ39" s="31">
        <f t="shared" si="125"/>
        <v>0</v>
      </c>
      <c r="EA39" s="29">
        <f t="shared" si="126"/>
        <v>0</v>
      </c>
      <c r="EB39" s="46"/>
      <c r="EC39" s="46"/>
      <c r="ED39" s="46"/>
      <c r="EE39" s="46"/>
      <c r="EF39" s="46"/>
      <c r="EG39" s="31">
        <f t="shared" si="127"/>
        <v>0</v>
      </c>
      <c r="EH39" s="30">
        <f t="shared" si="128"/>
        <v>1</v>
      </c>
      <c r="EI39" s="31">
        <f t="shared" si="129"/>
        <v>0</v>
      </c>
      <c r="EJ39" s="30">
        <f t="shared" si="88"/>
        <v>0</v>
      </c>
      <c r="EK39" s="148">
        <f t="shared" si="0"/>
        <v>0</v>
      </c>
    </row>
    <row r="40" spans="1:141" ht="25.5" outlineLevel="1" x14ac:dyDescent="0.2">
      <c r="A40" s="108" t="s">
        <v>59</v>
      </c>
      <c r="B40" s="47">
        <v>88485</v>
      </c>
      <c r="C40" s="211" t="s">
        <v>1671</v>
      </c>
      <c r="D40" s="141" t="s">
        <v>1702</v>
      </c>
      <c r="E40" s="33" t="s">
        <v>1057</v>
      </c>
      <c r="F40" s="165">
        <v>42121.8</v>
      </c>
      <c r="G40" s="581"/>
      <c r="H40" s="574">
        <f t="shared" si="89"/>
        <v>0</v>
      </c>
      <c r="I40" s="574">
        <f t="shared" si="90"/>
        <v>0</v>
      </c>
      <c r="J40" s="586" t="e">
        <f t="shared" si="91"/>
        <v>#DIV/0!</v>
      </c>
      <c r="K40" s="564">
        <f t="shared" si="1"/>
        <v>1</v>
      </c>
      <c r="L40" s="29">
        <f t="shared" si="92"/>
        <v>0</v>
      </c>
      <c r="M40" s="46"/>
      <c r="N40" s="46"/>
      <c r="O40" s="46"/>
      <c r="P40" s="46"/>
      <c r="Q40" s="46"/>
      <c r="R40" s="31">
        <f t="shared" si="93"/>
        <v>0</v>
      </c>
      <c r="S40" s="29">
        <f t="shared" si="94"/>
        <v>0</v>
      </c>
      <c r="T40" s="46"/>
      <c r="U40" s="46"/>
      <c r="V40" s="46"/>
      <c r="W40" s="46"/>
      <c r="X40" s="46"/>
      <c r="Y40" s="31">
        <f t="shared" si="95"/>
        <v>0</v>
      </c>
      <c r="Z40" s="29">
        <f t="shared" si="96"/>
        <v>0</v>
      </c>
      <c r="AA40" s="46"/>
      <c r="AB40" s="46"/>
      <c r="AC40" s="46"/>
      <c r="AD40" s="46"/>
      <c r="AE40" s="46"/>
      <c r="AF40" s="31">
        <f t="shared" si="97"/>
        <v>0</v>
      </c>
      <c r="AG40" s="29">
        <f t="shared" si="98"/>
        <v>0</v>
      </c>
      <c r="AH40" s="46"/>
      <c r="AI40" s="46"/>
      <c r="AJ40" s="46"/>
      <c r="AK40" s="46"/>
      <c r="AL40" s="46"/>
      <c r="AM40" s="31">
        <f t="shared" si="99"/>
        <v>0</v>
      </c>
      <c r="AN40" s="29">
        <f t="shared" si="100"/>
        <v>0</v>
      </c>
      <c r="AO40" s="46"/>
      <c r="AP40" s="46"/>
      <c r="AQ40" s="46"/>
      <c r="AR40" s="46"/>
      <c r="AS40" s="46"/>
      <c r="AT40" s="31">
        <f t="shared" si="101"/>
        <v>0</v>
      </c>
      <c r="AU40" s="29">
        <f t="shared" si="102"/>
        <v>0</v>
      </c>
      <c r="AV40" s="46"/>
      <c r="AW40" s="46"/>
      <c r="AX40" s="46"/>
      <c r="AY40" s="46"/>
      <c r="AZ40" s="46"/>
      <c r="BA40" s="31">
        <f t="shared" si="103"/>
        <v>0</v>
      </c>
      <c r="BB40" s="29">
        <f t="shared" si="104"/>
        <v>0</v>
      </c>
      <c r="BC40" s="46"/>
      <c r="BD40" s="46"/>
      <c r="BE40" s="46"/>
      <c r="BF40" s="46"/>
      <c r="BG40" s="46"/>
      <c r="BH40" s="31">
        <f t="shared" si="105"/>
        <v>0</v>
      </c>
      <c r="BI40" s="29">
        <f t="shared" si="106"/>
        <v>0</v>
      </c>
      <c r="BJ40" s="46"/>
      <c r="BK40" s="46"/>
      <c r="BL40" s="46"/>
      <c r="BM40" s="46"/>
      <c r="BN40" s="46"/>
      <c r="BO40" s="31">
        <f t="shared" si="107"/>
        <v>0</v>
      </c>
      <c r="BP40" s="29">
        <f t="shared" si="108"/>
        <v>0</v>
      </c>
      <c r="BQ40" s="46"/>
      <c r="BR40" s="46"/>
      <c r="BS40" s="46"/>
      <c r="BT40" s="46"/>
      <c r="BU40" s="46"/>
      <c r="BV40" s="31">
        <f t="shared" si="109"/>
        <v>0</v>
      </c>
      <c r="BW40" s="29">
        <f t="shared" si="110"/>
        <v>0</v>
      </c>
      <c r="BX40" s="46"/>
      <c r="BY40" s="46"/>
      <c r="BZ40" s="46"/>
      <c r="CA40" s="46"/>
      <c r="CB40" s="46"/>
      <c r="CC40" s="31">
        <f t="shared" si="111"/>
        <v>0</v>
      </c>
      <c r="CD40" s="29">
        <f t="shared" si="112"/>
        <v>0</v>
      </c>
      <c r="CE40" s="46"/>
      <c r="CF40" s="46"/>
      <c r="CG40" s="46"/>
      <c r="CH40" s="46"/>
      <c r="CI40" s="46"/>
      <c r="CJ40" s="31">
        <f t="shared" si="113"/>
        <v>0</v>
      </c>
      <c r="CK40" s="29">
        <f t="shared" si="114"/>
        <v>0</v>
      </c>
      <c r="CL40" s="46"/>
      <c r="CM40" s="46"/>
      <c r="CN40" s="46"/>
      <c r="CO40" s="46"/>
      <c r="CP40" s="46"/>
      <c r="CQ40" s="31">
        <f t="shared" si="115"/>
        <v>0</v>
      </c>
      <c r="CR40" s="29">
        <f t="shared" si="116"/>
        <v>0</v>
      </c>
      <c r="CS40" s="46"/>
      <c r="CT40" s="46"/>
      <c r="CU40" s="46"/>
      <c r="CV40" s="46"/>
      <c r="CW40" s="46"/>
      <c r="CX40" s="31">
        <f t="shared" si="117"/>
        <v>0</v>
      </c>
      <c r="CY40" s="29">
        <f t="shared" si="118"/>
        <v>0</v>
      </c>
      <c r="CZ40" s="46"/>
      <c r="DA40" s="46"/>
      <c r="DB40" s="46"/>
      <c r="DC40" s="46"/>
      <c r="DD40" s="46"/>
      <c r="DE40" s="31">
        <f t="shared" si="119"/>
        <v>0</v>
      </c>
      <c r="DF40" s="29">
        <f t="shared" si="120"/>
        <v>0</v>
      </c>
      <c r="DG40" s="46"/>
      <c r="DH40" s="46"/>
      <c r="DI40" s="46"/>
      <c r="DJ40" s="46"/>
      <c r="DK40" s="46"/>
      <c r="DL40" s="31">
        <f t="shared" si="121"/>
        <v>0</v>
      </c>
      <c r="DM40" s="29">
        <f t="shared" si="122"/>
        <v>0</v>
      </c>
      <c r="DN40" s="46"/>
      <c r="DO40" s="46"/>
      <c r="DP40" s="46"/>
      <c r="DQ40" s="46"/>
      <c r="DR40" s="46"/>
      <c r="DS40" s="31">
        <f t="shared" si="123"/>
        <v>0</v>
      </c>
      <c r="DT40" s="29">
        <f t="shared" si="124"/>
        <v>0</v>
      </c>
      <c r="DU40" s="46"/>
      <c r="DV40" s="46"/>
      <c r="DW40" s="46"/>
      <c r="DX40" s="46"/>
      <c r="DY40" s="46"/>
      <c r="DZ40" s="31">
        <f t="shared" si="125"/>
        <v>0</v>
      </c>
      <c r="EA40" s="29">
        <f t="shared" si="126"/>
        <v>0</v>
      </c>
      <c r="EB40" s="46"/>
      <c r="EC40" s="46"/>
      <c r="ED40" s="46"/>
      <c r="EE40" s="46"/>
      <c r="EF40" s="46"/>
      <c r="EG40" s="31">
        <f t="shared" si="127"/>
        <v>0</v>
      </c>
      <c r="EH40" s="30">
        <f t="shared" si="128"/>
        <v>1</v>
      </c>
      <c r="EI40" s="31">
        <f t="shared" si="129"/>
        <v>0</v>
      </c>
      <c r="EJ40" s="30">
        <f t="shared" si="88"/>
        <v>0</v>
      </c>
      <c r="EK40" s="148">
        <f t="shared" si="0"/>
        <v>0</v>
      </c>
    </row>
    <row r="41" spans="1:141" ht="25.5" outlineLevel="1" x14ac:dyDescent="0.2">
      <c r="A41" s="108" t="s">
        <v>60</v>
      </c>
      <c r="B41" s="47">
        <v>88488</v>
      </c>
      <c r="C41" s="211" t="s">
        <v>1671</v>
      </c>
      <c r="D41" s="141" t="s">
        <v>1703</v>
      </c>
      <c r="E41" s="33" t="s">
        <v>1057</v>
      </c>
      <c r="F41" s="165">
        <v>13364.4</v>
      </c>
      <c r="G41" s="581"/>
      <c r="H41" s="574">
        <f t="shared" si="89"/>
        <v>0</v>
      </c>
      <c r="I41" s="574">
        <f t="shared" si="90"/>
        <v>0</v>
      </c>
      <c r="J41" s="586" t="e">
        <f t="shared" si="91"/>
        <v>#DIV/0!</v>
      </c>
      <c r="K41" s="564">
        <f t="shared" si="1"/>
        <v>1</v>
      </c>
      <c r="L41" s="29">
        <f t="shared" si="92"/>
        <v>0</v>
      </c>
      <c r="M41" s="46"/>
      <c r="N41" s="46"/>
      <c r="O41" s="46"/>
      <c r="P41" s="46"/>
      <c r="Q41" s="46"/>
      <c r="R41" s="31">
        <f t="shared" si="93"/>
        <v>0</v>
      </c>
      <c r="S41" s="29">
        <f t="shared" si="94"/>
        <v>0</v>
      </c>
      <c r="T41" s="46"/>
      <c r="U41" s="46"/>
      <c r="V41" s="46"/>
      <c r="W41" s="46"/>
      <c r="X41" s="46"/>
      <c r="Y41" s="31">
        <f t="shared" si="95"/>
        <v>0</v>
      </c>
      <c r="Z41" s="29">
        <f t="shared" si="96"/>
        <v>0</v>
      </c>
      <c r="AA41" s="46"/>
      <c r="AB41" s="46"/>
      <c r="AC41" s="46"/>
      <c r="AD41" s="46"/>
      <c r="AE41" s="46"/>
      <c r="AF41" s="31">
        <f t="shared" si="97"/>
        <v>0</v>
      </c>
      <c r="AG41" s="29">
        <f t="shared" si="98"/>
        <v>0</v>
      </c>
      <c r="AH41" s="46"/>
      <c r="AI41" s="46"/>
      <c r="AJ41" s="46"/>
      <c r="AK41" s="46"/>
      <c r="AL41" s="46"/>
      <c r="AM41" s="31">
        <f t="shared" si="99"/>
        <v>0</v>
      </c>
      <c r="AN41" s="29">
        <f t="shared" si="100"/>
        <v>0</v>
      </c>
      <c r="AO41" s="46"/>
      <c r="AP41" s="46"/>
      <c r="AQ41" s="46"/>
      <c r="AR41" s="46"/>
      <c r="AS41" s="46"/>
      <c r="AT41" s="31">
        <f t="shared" si="101"/>
        <v>0</v>
      </c>
      <c r="AU41" s="29">
        <f t="shared" si="102"/>
        <v>0</v>
      </c>
      <c r="AV41" s="46"/>
      <c r="AW41" s="46"/>
      <c r="AX41" s="46"/>
      <c r="AY41" s="46"/>
      <c r="AZ41" s="46"/>
      <c r="BA41" s="31">
        <f t="shared" si="103"/>
        <v>0</v>
      </c>
      <c r="BB41" s="29">
        <f t="shared" si="104"/>
        <v>0</v>
      </c>
      <c r="BC41" s="46"/>
      <c r="BD41" s="46"/>
      <c r="BE41" s="46"/>
      <c r="BF41" s="46"/>
      <c r="BG41" s="46"/>
      <c r="BH41" s="31">
        <f t="shared" si="105"/>
        <v>0</v>
      </c>
      <c r="BI41" s="29">
        <f t="shared" si="106"/>
        <v>0</v>
      </c>
      <c r="BJ41" s="46"/>
      <c r="BK41" s="46"/>
      <c r="BL41" s="46"/>
      <c r="BM41" s="46"/>
      <c r="BN41" s="46"/>
      <c r="BO41" s="31">
        <f t="shared" si="107"/>
        <v>0</v>
      </c>
      <c r="BP41" s="29">
        <f t="shared" si="108"/>
        <v>0</v>
      </c>
      <c r="BQ41" s="46"/>
      <c r="BR41" s="46"/>
      <c r="BS41" s="46"/>
      <c r="BT41" s="46"/>
      <c r="BU41" s="46"/>
      <c r="BV41" s="31">
        <f t="shared" si="109"/>
        <v>0</v>
      </c>
      <c r="BW41" s="29">
        <f t="shared" si="110"/>
        <v>0</v>
      </c>
      <c r="BX41" s="46"/>
      <c r="BY41" s="46"/>
      <c r="BZ41" s="46"/>
      <c r="CA41" s="46"/>
      <c r="CB41" s="46"/>
      <c r="CC41" s="31">
        <f t="shared" si="111"/>
        <v>0</v>
      </c>
      <c r="CD41" s="29">
        <f t="shared" si="112"/>
        <v>0</v>
      </c>
      <c r="CE41" s="46"/>
      <c r="CF41" s="46"/>
      <c r="CG41" s="46"/>
      <c r="CH41" s="46"/>
      <c r="CI41" s="46"/>
      <c r="CJ41" s="31">
        <f t="shared" si="113"/>
        <v>0</v>
      </c>
      <c r="CK41" s="29">
        <f t="shared" si="114"/>
        <v>0</v>
      </c>
      <c r="CL41" s="46"/>
      <c r="CM41" s="46"/>
      <c r="CN41" s="46"/>
      <c r="CO41" s="46"/>
      <c r="CP41" s="46"/>
      <c r="CQ41" s="31">
        <f t="shared" si="115"/>
        <v>0</v>
      </c>
      <c r="CR41" s="29">
        <f t="shared" si="116"/>
        <v>0</v>
      </c>
      <c r="CS41" s="46"/>
      <c r="CT41" s="46"/>
      <c r="CU41" s="46"/>
      <c r="CV41" s="46"/>
      <c r="CW41" s="46"/>
      <c r="CX41" s="31">
        <f t="shared" si="117"/>
        <v>0</v>
      </c>
      <c r="CY41" s="29">
        <f t="shared" si="118"/>
        <v>0</v>
      </c>
      <c r="CZ41" s="46"/>
      <c r="DA41" s="46"/>
      <c r="DB41" s="46"/>
      <c r="DC41" s="46"/>
      <c r="DD41" s="46"/>
      <c r="DE41" s="31">
        <f t="shared" si="119"/>
        <v>0</v>
      </c>
      <c r="DF41" s="29">
        <f t="shared" si="120"/>
        <v>0</v>
      </c>
      <c r="DG41" s="46"/>
      <c r="DH41" s="46"/>
      <c r="DI41" s="46"/>
      <c r="DJ41" s="46"/>
      <c r="DK41" s="46"/>
      <c r="DL41" s="31">
        <f t="shared" si="121"/>
        <v>0</v>
      </c>
      <c r="DM41" s="29">
        <f t="shared" si="122"/>
        <v>0</v>
      </c>
      <c r="DN41" s="46"/>
      <c r="DO41" s="46"/>
      <c r="DP41" s="46"/>
      <c r="DQ41" s="46"/>
      <c r="DR41" s="46"/>
      <c r="DS41" s="31">
        <f t="shared" si="123"/>
        <v>0</v>
      </c>
      <c r="DT41" s="29">
        <f t="shared" si="124"/>
        <v>0</v>
      </c>
      <c r="DU41" s="46"/>
      <c r="DV41" s="46"/>
      <c r="DW41" s="46"/>
      <c r="DX41" s="46"/>
      <c r="DY41" s="46"/>
      <c r="DZ41" s="31">
        <f t="shared" si="125"/>
        <v>0</v>
      </c>
      <c r="EA41" s="29">
        <f t="shared" si="126"/>
        <v>0</v>
      </c>
      <c r="EB41" s="46"/>
      <c r="EC41" s="46"/>
      <c r="ED41" s="46"/>
      <c r="EE41" s="46"/>
      <c r="EF41" s="46"/>
      <c r="EG41" s="31">
        <f t="shared" si="127"/>
        <v>0</v>
      </c>
      <c r="EH41" s="30">
        <f t="shared" si="128"/>
        <v>1</v>
      </c>
      <c r="EI41" s="31">
        <f t="shared" si="129"/>
        <v>0</v>
      </c>
      <c r="EJ41" s="30">
        <f t="shared" si="88"/>
        <v>0</v>
      </c>
      <c r="EK41" s="148">
        <f t="shared" si="0"/>
        <v>0</v>
      </c>
    </row>
    <row r="42" spans="1:141" ht="25.5" outlineLevel="1" x14ac:dyDescent="0.2">
      <c r="A42" s="108" t="s">
        <v>61</v>
      </c>
      <c r="B42" s="47">
        <v>88489</v>
      </c>
      <c r="C42" s="211" t="s">
        <v>1671</v>
      </c>
      <c r="D42" s="141" t="s">
        <v>1704</v>
      </c>
      <c r="E42" s="33" t="s">
        <v>1057</v>
      </c>
      <c r="F42" s="165">
        <v>42121.8</v>
      </c>
      <c r="G42" s="581"/>
      <c r="H42" s="574">
        <f t="shared" si="89"/>
        <v>0</v>
      </c>
      <c r="I42" s="574">
        <f t="shared" si="90"/>
        <v>0</v>
      </c>
      <c r="J42" s="586" t="e">
        <f t="shared" si="91"/>
        <v>#DIV/0!</v>
      </c>
      <c r="K42" s="564">
        <f t="shared" ref="K42:K46" si="130">EH42</f>
        <v>1</v>
      </c>
      <c r="L42" s="29">
        <f t="shared" ref="L42:L46" si="131">SUM(M42:Q42)</f>
        <v>0</v>
      </c>
      <c r="M42" s="46"/>
      <c r="N42" s="46"/>
      <c r="O42" s="46"/>
      <c r="P42" s="46"/>
      <c r="Q42" s="46"/>
      <c r="R42" s="31">
        <f t="shared" ref="R42:R46" si="132">L42*$H42</f>
        <v>0</v>
      </c>
      <c r="S42" s="29">
        <f t="shared" ref="S42:S46" si="133">SUM(T42:X42)</f>
        <v>0</v>
      </c>
      <c r="T42" s="46"/>
      <c r="U42" s="46"/>
      <c r="V42" s="46"/>
      <c r="W42" s="46"/>
      <c r="X42" s="46"/>
      <c r="Y42" s="31">
        <f t="shared" ref="Y42:Y46" si="134">S42*$H42</f>
        <v>0</v>
      </c>
      <c r="Z42" s="29">
        <f t="shared" ref="Z42:Z46" si="135">SUM(AA42:AE42)</f>
        <v>0</v>
      </c>
      <c r="AA42" s="46"/>
      <c r="AB42" s="46"/>
      <c r="AC42" s="46"/>
      <c r="AD42" s="46"/>
      <c r="AE42" s="46"/>
      <c r="AF42" s="31">
        <f t="shared" ref="AF42:AF46" si="136">Z42*$H42</f>
        <v>0</v>
      </c>
      <c r="AG42" s="29">
        <f t="shared" ref="AG42:AG46" si="137">SUM(AH42:AL42)</f>
        <v>0</v>
      </c>
      <c r="AH42" s="46"/>
      <c r="AI42" s="46"/>
      <c r="AJ42" s="46"/>
      <c r="AK42" s="46"/>
      <c r="AL42" s="46"/>
      <c r="AM42" s="31">
        <f t="shared" ref="AM42:AM46" si="138">AG42*$H42</f>
        <v>0</v>
      </c>
      <c r="AN42" s="29">
        <f t="shared" ref="AN42:AN46" si="139">SUM(AO42:AS42)</f>
        <v>0</v>
      </c>
      <c r="AO42" s="46"/>
      <c r="AP42" s="46"/>
      <c r="AQ42" s="46"/>
      <c r="AR42" s="46"/>
      <c r="AS42" s="46"/>
      <c r="AT42" s="31">
        <f t="shared" ref="AT42:AT46" si="140">AN42*$H42</f>
        <v>0</v>
      </c>
      <c r="AU42" s="29">
        <f t="shared" ref="AU42:AU46" si="141">SUM(AV42:AZ42)</f>
        <v>0</v>
      </c>
      <c r="AV42" s="46"/>
      <c r="AW42" s="46"/>
      <c r="AX42" s="46"/>
      <c r="AY42" s="46"/>
      <c r="AZ42" s="46"/>
      <c r="BA42" s="31">
        <f t="shared" ref="BA42:BA46" si="142">AU42*$H42</f>
        <v>0</v>
      </c>
      <c r="BB42" s="29">
        <f t="shared" ref="BB42:BB46" si="143">SUM(BC42:BG42)</f>
        <v>0</v>
      </c>
      <c r="BC42" s="46"/>
      <c r="BD42" s="46"/>
      <c r="BE42" s="46"/>
      <c r="BF42" s="46"/>
      <c r="BG42" s="46"/>
      <c r="BH42" s="31">
        <f t="shared" ref="BH42:BH46" si="144">BB42*$H42</f>
        <v>0</v>
      </c>
      <c r="BI42" s="29">
        <f t="shared" ref="BI42:BI46" si="145">SUM(BJ42:BN42)</f>
        <v>0</v>
      </c>
      <c r="BJ42" s="46"/>
      <c r="BK42" s="46"/>
      <c r="BL42" s="46"/>
      <c r="BM42" s="46"/>
      <c r="BN42" s="46"/>
      <c r="BO42" s="31">
        <f t="shared" ref="BO42:BO46" si="146">BI42*$H42</f>
        <v>0</v>
      </c>
      <c r="BP42" s="29">
        <f t="shared" ref="BP42:BP46" si="147">SUM(BQ42:BU42)</f>
        <v>0</v>
      </c>
      <c r="BQ42" s="46"/>
      <c r="BR42" s="46"/>
      <c r="BS42" s="46"/>
      <c r="BT42" s="46"/>
      <c r="BU42" s="46"/>
      <c r="BV42" s="31">
        <f t="shared" ref="BV42:BV46" si="148">BP42*$H42</f>
        <v>0</v>
      </c>
      <c r="BW42" s="29">
        <f t="shared" ref="BW42:BW46" si="149">SUM(BX42:CB42)</f>
        <v>0</v>
      </c>
      <c r="BX42" s="46"/>
      <c r="BY42" s="46"/>
      <c r="BZ42" s="46"/>
      <c r="CA42" s="46"/>
      <c r="CB42" s="46"/>
      <c r="CC42" s="31">
        <f t="shared" ref="CC42:CC46" si="150">BW42*$H42</f>
        <v>0</v>
      </c>
      <c r="CD42" s="29">
        <f t="shared" ref="CD42:CD46" si="151">SUM(CE42:CI42)</f>
        <v>0</v>
      </c>
      <c r="CE42" s="46"/>
      <c r="CF42" s="46"/>
      <c r="CG42" s="46"/>
      <c r="CH42" s="46"/>
      <c r="CI42" s="46"/>
      <c r="CJ42" s="31">
        <f t="shared" ref="CJ42:CJ46" si="152">CD42*$H42</f>
        <v>0</v>
      </c>
      <c r="CK42" s="29">
        <f t="shared" ref="CK42:CK46" si="153">SUM(CL42:CP42)</f>
        <v>0</v>
      </c>
      <c r="CL42" s="46"/>
      <c r="CM42" s="46"/>
      <c r="CN42" s="46"/>
      <c r="CO42" s="46"/>
      <c r="CP42" s="46"/>
      <c r="CQ42" s="31">
        <f t="shared" ref="CQ42:CQ46" si="154">CK42*$H42</f>
        <v>0</v>
      </c>
      <c r="CR42" s="29">
        <f t="shared" ref="CR42:CR46" si="155">SUM(CS42:CW42)</f>
        <v>0</v>
      </c>
      <c r="CS42" s="46"/>
      <c r="CT42" s="46"/>
      <c r="CU42" s="46"/>
      <c r="CV42" s="46"/>
      <c r="CW42" s="46"/>
      <c r="CX42" s="31">
        <f t="shared" ref="CX42:CX46" si="156">CR42*$H42</f>
        <v>0</v>
      </c>
      <c r="CY42" s="29">
        <f t="shared" ref="CY42:CY46" si="157">SUM(CZ42:DD42)</f>
        <v>0</v>
      </c>
      <c r="CZ42" s="46"/>
      <c r="DA42" s="46"/>
      <c r="DB42" s="46"/>
      <c r="DC42" s="46"/>
      <c r="DD42" s="46"/>
      <c r="DE42" s="31">
        <f t="shared" ref="DE42:DE46" si="158">CY42*$H42</f>
        <v>0</v>
      </c>
      <c r="DF42" s="29">
        <f t="shared" ref="DF42:DF46" si="159">SUM(DG42:DK42)</f>
        <v>0</v>
      </c>
      <c r="DG42" s="46"/>
      <c r="DH42" s="46"/>
      <c r="DI42" s="46"/>
      <c r="DJ42" s="46"/>
      <c r="DK42" s="46"/>
      <c r="DL42" s="31">
        <f t="shared" ref="DL42:DL46" si="160">DF42*$H42</f>
        <v>0</v>
      </c>
      <c r="DM42" s="29">
        <f t="shared" ref="DM42:DM46" si="161">SUM(DN42:DR42)</f>
        <v>0</v>
      </c>
      <c r="DN42" s="46"/>
      <c r="DO42" s="46"/>
      <c r="DP42" s="46"/>
      <c r="DQ42" s="46"/>
      <c r="DR42" s="46"/>
      <c r="DS42" s="31">
        <f t="shared" ref="DS42:DS46" si="162">DM42*$H42</f>
        <v>0</v>
      </c>
      <c r="DT42" s="29">
        <f t="shared" ref="DT42:DT46" si="163">SUM(DU42:DY42)</f>
        <v>0</v>
      </c>
      <c r="DU42" s="46"/>
      <c r="DV42" s="46"/>
      <c r="DW42" s="46"/>
      <c r="DX42" s="46"/>
      <c r="DY42" s="46"/>
      <c r="DZ42" s="31">
        <f t="shared" ref="DZ42:DZ46" si="164">DT42*$H42</f>
        <v>0</v>
      </c>
      <c r="EA42" s="29">
        <f t="shared" ref="EA42:EA46" si="165">SUM(EB42:EF42)</f>
        <v>0</v>
      </c>
      <c r="EB42" s="46"/>
      <c r="EC42" s="46"/>
      <c r="ED42" s="46"/>
      <c r="EE42" s="46"/>
      <c r="EF42" s="46"/>
      <c r="EG42" s="31">
        <f t="shared" ref="EG42:EG46" si="166">EA42*$H42</f>
        <v>0</v>
      </c>
      <c r="EH42" s="30">
        <f t="shared" ref="EH42:EH46" si="167">1-EJ42</f>
        <v>1</v>
      </c>
      <c r="EI42" s="31">
        <f t="shared" ref="EI42:EI46" si="168">H42-EK42</f>
        <v>0</v>
      </c>
      <c r="EJ42" s="30">
        <f t="shared" ref="EJ42:EJ46" si="169">SUM(CK42,CD42,BW42,BP42,BI42,BB42,AU42,AN42,AG42,Z42,S42,L42,CR42,CY42,DF42,DM42,DT42,EA42)</f>
        <v>0</v>
      </c>
      <c r="EK42" s="148">
        <f t="shared" ref="EK42:EK46" si="170">SUM(CQ42,CJ42,CC42,BV42,BO42,BH42,BA42,AT42,AM42,AF42,Y42,R42,CX42,DE42,DL42,DS42,DZ42,EG42)</f>
        <v>0</v>
      </c>
    </row>
    <row r="43" spans="1:141" ht="25.5" outlineLevel="1" x14ac:dyDescent="0.2">
      <c r="A43" s="108" t="s">
        <v>62</v>
      </c>
      <c r="B43" s="47" t="s">
        <v>1699</v>
      </c>
      <c r="C43" s="211" t="s">
        <v>1669</v>
      </c>
      <c r="D43" s="141" t="s">
        <v>1705</v>
      </c>
      <c r="E43" s="33" t="s">
        <v>1057</v>
      </c>
      <c r="F43" s="165">
        <v>1467.9</v>
      </c>
      <c r="G43" s="581"/>
      <c r="H43" s="574">
        <f t="shared" si="89"/>
        <v>0</v>
      </c>
      <c r="I43" s="574">
        <f t="shared" si="90"/>
        <v>0</v>
      </c>
      <c r="J43" s="586" t="e">
        <f t="shared" si="91"/>
        <v>#DIV/0!</v>
      </c>
      <c r="K43" s="564">
        <f t="shared" si="130"/>
        <v>1</v>
      </c>
      <c r="L43" s="29">
        <f t="shared" si="131"/>
        <v>0</v>
      </c>
      <c r="M43" s="46"/>
      <c r="N43" s="46"/>
      <c r="O43" s="46"/>
      <c r="P43" s="46"/>
      <c r="Q43" s="46"/>
      <c r="R43" s="31">
        <f t="shared" si="132"/>
        <v>0</v>
      </c>
      <c r="S43" s="29">
        <f t="shared" si="133"/>
        <v>0</v>
      </c>
      <c r="T43" s="46"/>
      <c r="U43" s="46"/>
      <c r="V43" s="46"/>
      <c r="W43" s="46"/>
      <c r="X43" s="46"/>
      <c r="Y43" s="31">
        <f t="shared" si="134"/>
        <v>0</v>
      </c>
      <c r="Z43" s="29">
        <f t="shared" si="135"/>
        <v>0</v>
      </c>
      <c r="AA43" s="46"/>
      <c r="AB43" s="46"/>
      <c r="AC43" s="46"/>
      <c r="AD43" s="46"/>
      <c r="AE43" s="46"/>
      <c r="AF43" s="31">
        <f t="shared" si="136"/>
        <v>0</v>
      </c>
      <c r="AG43" s="29">
        <f t="shared" si="137"/>
        <v>0</v>
      </c>
      <c r="AH43" s="46"/>
      <c r="AI43" s="46"/>
      <c r="AJ43" s="46"/>
      <c r="AK43" s="46"/>
      <c r="AL43" s="46"/>
      <c r="AM43" s="31">
        <f t="shared" si="138"/>
        <v>0</v>
      </c>
      <c r="AN43" s="29">
        <f t="shared" si="139"/>
        <v>0</v>
      </c>
      <c r="AO43" s="46"/>
      <c r="AP43" s="46"/>
      <c r="AQ43" s="46"/>
      <c r="AR43" s="46"/>
      <c r="AS43" s="46"/>
      <c r="AT43" s="31">
        <f t="shared" si="140"/>
        <v>0</v>
      </c>
      <c r="AU43" s="29">
        <f t="shared" si="141"/>
        <v>0</v>
      </c>
      <c r="AV43" s="46"/>
      <c r="AW43" s="46"/>
      <c r="AX43" s="46"/>
      <c r="AY43" s="46"/>
      <c r="AZ43" s="46"/>
      <c r="BA43" s="31">
        <f t="shared" si="142"/>
        <v>0</v>
      </c>
      <c r="BB43" s="29">
        <f t="shared" si="143"/>
        <v>0</v>
      </c>
      <c r="BC43" s="46"/>
      <c r="BD43" s="46"/>
      <c r="BE43" s="46"/>
      <c r="BF43" s="46"/>
      <c r="BG43" s="46"/>
      <c r="BH43" s="31">
        <f t="shared" si="144"/>
        <v>0</v>
      </c>
      <c r="BI43" s="29">
        <f t="shared" si="145"/>
        <v>0</v>
      </c>
      <c r="BJ43" s="46"/>
      <c r="BK43" s="46"/>
      <c r="BL43" s="46"/>
      <c r="BM43" s="46"/>
      <c r="BN43" s="46"/>
      <c r="BO43" s="31">
        <f t="shared" si="146"/>
        <v>0</v>
      </c>
      <c r="BP43" s="29">
        <f t="shared" si="147"/>
        <v>0</v>
      </c>
      <c r="BQ43" s="46"/>
      <c r="BR43" s="46"/>
      <c r="BS43" s="46"/>
      <c r="BT43" s="46"/>
      <c r="BU43" s="46"/>
      <c r="BV43" s="31">
        <f t="shared" si="148"/>
        <v>0</v>
      </c>
      <c r="BW43" s="29">
        <f t="shared" si="149"/>
        <v>0</v>
      </c>
      <c r="BX43" s="46"/>
      <c r="BY43" s="46"/>
      <c r="BZ43" s="46"/>
      <c r="CA43" s="46"/>
      <c r="CB43" s="46"/>
      <c r="CC43" s="31">
        <f t="shared" si="150"/>
        <v>0</v>
      </c>
      <c r="CD43" s="29">
        <f t="shared" si="151"/>
        <v>0</v>
      </c>
      <c r="CE43" s="46"/>
      <c r="CF43" s="46"/>
      <c r="CG43" s="46"/>
      <c r="CH43" s="46"/>
      <c r="CI43" s="46"/>
      <c r="CJ43" s="31">
        <f t="shared" si="152"/>
        <v>0</v>
      </c>
      <c r="CK43" s="29">
        <f t="shared" si="153"/>
        <v>0</v>
      </c>
      <c r="CL43" s="46"/>
      <c r="CM43" s="46"/>
      <c r="CN43" s="46"/>
      <c r="CO43" s="46"/>
      <c r="CP43" s="46"/>
      <c r="CQ43" s="31">
        <f t="shared" si="154"/>
        <v>0</v>
      </c>
      <c r="CR43" s="29">
        <f t="shared" si="155"/>
        <v>0</v>
      </c>
      <c r="CS43" s="46"/>
      <c r="CT43" s="46"/>
      <c r="CU43" s="46"/>
      <c r="CV43" s="46"/>
      <c r="CW43" s="46"/>
      <c r="CX43" s="31">
        <f t="shared" si="156"/>
        <v>0</v>
      </c>
      <c r="CY43" s="29">
        <f t="shared" si="157"/>
        <v>0</v>
      </c>
      <c r="CZ43" s="46"/>
      <c r="DA43" s="46"/>
      <c r="DB43" s="46"/>
      <c r="DC43" s="46"/>
      <c r="DD43" s="46"/>
      <c r="DE43" s="31">
        <f t="shared" si="158"/>
        <v>0</v>
      </c>
      <c r="DF43" s="29">
        <f t="shared" si="159"/>
        <v>0</v>
      </c>
      <c r="DG43" s="46"/>
      <c r="DH43" s="46"/>
      <c r="DI43" s="46"/>
      <c r="DJ43" s="46"/>
      <c r="DK43" s="46"/>
      <c r="DL43" s="31">
        <f t="shared" si="160"/>
        <v>0</v>
      </c>
      <c r="DM43" s="29">
        <f t="shared" si="161"/>
        <v>0</v>
      </c>
      <c r="DN43" s="46"/>
      <c r="DO43" s="46"/>
      <c r="DP43" s="46"/>
      <c r="DQ43" s="46"/>
      <c r="DR43" s="46"/>
      <c r="DS43" s="31">
        <f t="shared" si="162"/>
        <v>0</v>
      </c>
      <c r="DT43" s="29">
        <f t="shared" si="163"/>
        <v>0</v>
      </c>
      <c r="DU43" s="46"/>
      <c r="DV43" s="46"/>
      <c r="DW43" s="46"/>
      <c r="DX43" s="46"/>
      <c r="DY43" s="46"/>
      <c r="DZ43" s="31">
        <f t="shared" si="164"/>
        <v>0</v>
      </c>
      <c r="EA43" s="29">
        <f t="shared" si="165"/>
        <v>0</v>
      </c>
      <c r="EB43" s="46"/>
      <c r="EC43" s="46"/>
      <c r="ED43" s="46"/>
      <c r="EE43" s="46"/>
      <c r="EF43" s="46"/>
      <c r="EG43" s="31">
        <f t="shared" si="166"/>
        <v>0</v>
      </c>
      <c r="EH43" s="30">
        <f t="shared" si="167"/>
        <v>1</v>
      </c>
      <c r="EI43" s="31">
        <f t="shared" si="168"/>
        <v>0</v>
      </c>
      <c r="EJ43" s="30">
        <f t="shared" si="169"/>
        <v>0</v>
      </c>
      <c r="EK43" s="148">
        <f t="shared" si="170"/>
        <v>0</v>
      </c>
    </row>
    <row r="44" spans="1:141" ht="38.25" outlineLevel="1" x14ac:dyDescent="0.2">
      <c r="A44" s="108" t="s">
        <v>64</v>
      </c>
      <c r="B44" s="47">
        <v>88416</v>
      </c>
      <c r="C44" s="211" t="s">
        <v>1671</v>
      </c>
      <c r="D44" s="141" t="s">
        <v>1706</v>
      </c>
      <c r="E44" s="33" t="s">
        <v>1057</v>
      </c>
      <c r="F44" s="165">
        <v>256.2</v>
      </c>
      <c r="G44" s="581"/>
      <c r="H44" s="574">
        <f t="shared" si="89"/>
        <v>0</v>
      </c>
      <c r="I44" s="574">
        <f t="shared" si="90"/>
        <v>0</v>
      </c>
      <c r="J44" s="586" t="e">
        <f t="shared" si="91"/>
        <v>#DIV/0!</v>
      </c>
      <c r="K44" s="564">
        <f t="shared" si="130"/>
        <v>1</v>
      </c>
      <c r="L44" s="29">
        <f t="shared" si="131"/>
        <v>0</v>
      </c>
      <c r="M44" s="46"/>
      <c r="N44" s="46"/>
      <c r="O44" s="46"/>
      <c r="P44" s="46"/>
      <c r="Q44" s="46"/>
      <c r="R44" s="31">
        <f t="shared" si="132"/>
        <v>0</v>
      </c>
      <c r="S44" s="29">
        <f t="shared" si="133"/>
        <v>0</v>
      </c>
      <c r="T44" s="46"/>
      <c r="U44" s="46"/>
      <c r="V44" s="46"/>
      <c r="W44" s="46"/>
      <c r="X44" s="46"/>
      <c r="Y44" s="31">
        <f t="shared" si="134"/>
        <v>0</v>
      </c>
      <c r="Z44" s="29">
        <f t="shared" si="135"/>
        <v>0</v>
      </c>
      <c r="AA44" s="46"/>
      <c r="AB44" s="46"/>
      <c r="AC44" s="46"/>
      <c r="AD44" s="46"/>
      <c r="AE44" s="46"/>
      <c r="AF44" s="31">
        <f t="shared" si="136"/>
        <v>0</v>
      </c>
      <c r="AG44" s="29">
        <f t="shared" si="137"/>
        <v>0</v>
      </c>
      <c r="AH44" s="46"/>
      <c r="AI44" s="46"/>
      <c r="AJ44" s="46"/>
      <c r="AK44" s="46"/>
      <c r="AL44" s="46"/>
      <c r="AM44" s="31">
        <f t="shared" si="138"/>
        <v>0</v>
      </c>
      <c r="AN44" s="29">
        <f t="shared" si="139"/>
        <v>0</v>
      </c>
      <c r="AO44" s="46"/>
      <c r="AP44" s="46"/>
      <c r="AQ44" s="46"/>
      <c r="AR44" s="46"/>
      <c r="AS44" s="46"/>
      <c r="AT44" s="31">
        <f t="shared" si="140"/>
        <v>0</v>
      </c>
      <c r="AU44" s="29">
        <f t="shared" si="141"/>
        <v>0</v>
      </c>
      <c r="AV44" s="46"/>
      <c r="AW44" s="46"/>
      <c r="AX44" s="46"/>
      <c r="AY44" s="46"/>
      <c r="AZ44" s="46"/>
      <c r="BA44" s="31">
        <f t="shared" si="142"/>
        <v>0</v>
      </c>
      <c r="BB44" s="29">
        <f t="shared" si="143"/>
        <v>0</v>
      </c>
      <c r="BC44" s="46"/>
      <c r="BD44" s="46"/>
      <c r="BE44" s="46"/>
      <c r="BF44" s="46"/>
      <c r="BG44" s="46"/>
      <c r="BH44" s="31">
        <f t="shared" si="144"/>
        <v>0</v>
      </c>
      <c r="BI44" s="29">
        <f t="shared" si="145"/>
        <v>0</v>
      </c>
      <c r="BJ44" s="46"/>
      <c r="BK44" s="46"/>
      <c r="BL44" s="46"/>
      <c r="BM44" s="46"/>
      <c r="BN44" s="46"/>
      <c r="BO44" s="31">
        <f t="shared" si="146"/>
        <v>0</v>
      </c>
      <c r="BP44" s="29">
        <f t="shared" si="147"/>
        <v>0</v>
      </c>
      <c r="BQ44" s="46"/>
      <c r="BR44" s="46"/>
      <c r="BS44" s="46"/>
      <c r="BT44" s="46"/>
      <c r="BU44" s="46"/>
      <c r="BV44" s="31">
        <f t="shared" si="148"/>
        <v>0</v>
      </c>
      <c r="BW44" s="29">
        <f t="shared" si="149"/>
        <v>0</v>
      </c>
      <c r="BX44" s="46"/>
      <c r="BY44" s="46"/>
      <c r="BZ44" s="46"/>
      <c r="CA44" s="46"/>
      <c r="CB44" s="46"/>
      <c r="CC44" s="31">
        <f t="shared" si="150"/>
        <v>0</v>
      </c>
      <c r="CD44" s="29">
        <f t="shared" si="151"/>
        <v>0</v>
      </c>
      <c r="CE44" s="46"/>
      <c r="CF44" s="46"/>
      <c r="CG44" s="46"/>
      <c r="CH44" s="46"/>
      <c r="CI44" s="46"/>
      <c r="CJ44" s="31">
        <f t="shared" si="152"/>
        <v>0</v>
      </c>
      <c r="CK44" s="29">
        <f t="shared" si="153"/>
        <v>0</v>
      </c>
      <c r="CL44" s="46"/>
      <c r="CM44" s="46"/>
      <c r="CN44" s="46"/>
      <c r="CO44" s="46"/>
      <c r="CP44" s="46"/>
      <c r="CQ44" s="31">
        <f t="shared" si="154"/>
        <v>0</v>
      </c>
      <c r="CR44" s="29">
        <f t="shared" si="155"/>
        <v>0</v>
      </c>
      <c r="CS44" s="46"/>
      <c r="CT44" s="46"/>
      <c r="CU44" s="46"/>
      <c r="CV44" s="46"/>
      <c r="CW44" s="46"/>
      <c r="CX44" s="31">
        <f t="shared" si="156"/>
        <v>0</v>
      </c>
      <c r="CY44" s="29">
        <f t="shared" si="157"/>
        <v>0</v>
      </c>
      <c r="CZ44" s="46"/>
      <c r="DA44" s="46"/>
      <c r="DB44" s="46"/>
      <c r="DC44" s="46"/>
      <c r="DD44" s="46"/>
      <c r="DE44" s="31">
        <f t="shared" si="158"/>
        <v>0</v>
      </c>
      <c r="DF44" s="29">
        <f t="shared" si="159"/>
        <v>0</v>
      </c>
      <c r="DG44" s="46"/>
      <c r="DH44" s="46"/>
      <c r="DI44" s="46"/>
      <c r="DJ44" s="46"/>
      <c r="DK44" s="46"/>
      <c r="DL44" s="31">
        <f t="shared" si="160"/>
        <v>0</v>
      </c>
      <c r="DM44" s="29">
        <f t="shared" si="161"/>
        <v>0</v>
      </c>
      <c r="DN44" s="46"/>
      <c r="DO44" s="46"/>
      <c r="DP44" s="46"/>
      <c r="DQ44" s="46"/>
      <c r="DR44" s="46"/>
      <c r="DS44" s="31">
        <f t="shared" si="162"/>
        <v>0</v>
      </c>
      <c r="DT44" s="29">
        <f t="shared" si="163"/>
        <v>0</v>
      </c>
      <c r="DU44" s="46"/>
      <c r="DV44" s="46"/>
      <c r="DW44" s="46"/>
      <c r="DX44" s="46"/>
      <c r="DY44" s="46"/>
      <c r="DZ44" s="31">
        <f t="shared" si="164"/>
        <v>0</v>
      </c>
      <c r="EA44" s="29">
        <f t="shared" si="165"/>
        <v>0</v>
      </c>
      <c r="EB44" s="46"/>
      <c r="EC44" s="46"/>
      <c r="ED44" s="46"/>
      <c r="EE44" s="46"/>
      <c r="EF44" s="46"/>
      <c r="EG44" s="31">
        <f t="shared" si="166"/>
        <v>0</v>
      </c>
      <c r="EH44" s="30">
        <f t="shared" si="167"/>
        <v>1</v>
      </c>
      <c r="EI44" s="31">
        <f t="shared" si="168"/>
        <v>0</v>
      </c>
      <c r="EJ44" s="30">
        <f t="shared" si="169"/>
        <v>0</v>
      </c>
      <c r="EK44" s="148">
        <f t="shared" si="170"/>
        <v>0</v>
      </c>
    </row>
    <row r="45" spans="1:141" ht="38.25" outlineLevel="1" x14ac:dyDescent="0.2">
      <c r="A45" s="108" t="s">
        <v>66</v>
      </c>
      <c r="B45" s="47">
        <v>88417</v>
      </c>
      <c r="C45" s="211" t="s">
        <v>1671</v>
      </c>
      <c r="D45" s="141" t="s">
        <v>1707</v>
      </c>
      <c r="E45" s="33" t="s">
        <v>1057</v>
      </c>
      <c r="F45" s="165">
        <v>256.2</v>
      </c>
      <c r="G45" s="581"/>
      <c r="H45" s="574">
        <f t="shared" si="89"/>
        <v>0</v>
      </c>
      <c r="I45" s="574">
        <f t="shared" si="90"/>
        <v>0</v>
      </c>
      <c r="J45" s="586" t="e">
        <f t="shared" si="91"/>
        <v>#DIV/0!</v>
      </c>
      <c r="K45" s="564">
        <f t="shared" si="130"/>
        <v>1</v>
      </c>
      <c r="L45" s="29">
        <f t="shared" si="131"/>
        <v>0</v>
      </c>
      <c r="M45" s="46"/>
      <c r="N45" s="46"/>
      <c r="O45" s="46"/>
      <c r="P45" s="46"/>
      <c r="Q45" s="46"/>
      <c r="R45" s="31">
        <f t="shared" si="132"/>
        <v>0</v>
      </c>
      <c r="S45" s="29">
        <f t="shared" si="133"/>
        <v>0</v>
      </c>
      <c r="T45" s="46"/>
      <c r="U45" s="46"/>
      <c r="V45" s="46"/>
      <c r="W45" s="46"/>
      <c r="X45" s="46"/>
      <c r="Y45" s="31">
        <f t="shared" si="134"/>
        <v>0</v>
      </c>
      <c r="Z45" s="29">
        <f t="shared" si="135"/>
        <v>0</v>
      </c>
      <c r="AA45" s="46"/>
      <c r="AB45" s="46"/>
      <c r="AC45" s="46"/>
      <c r="AD45" s="46"/>
      <c r="AE45" s="46"/>
      <c r="AF45" s="31">
        <f t="shared" si="136"/>
        <v>0</v>
      </c>
      <c r="AG45" s="29">
        <f t="shared" si="137"/>
        <v>0</v>
      </c>
      <c r="AH45" s="46"/>
      <c r="AI45" s="46"/>
      <c r="AJ45" s="46"/>
      <c r="AK45" s="46"/>
      <c r="AL45" s="46"/>
      <c r="AM45" s="31">
        <f t="shared" si="138"/>
        <v>0</v>
      </c>
      <c r="AN45" s="29">
        <f t="shared" si="139"/>
        <v>0</v>
      </c>
      <c r="AO45" s="46"/>
      <c r="AP45" s="46"/>
      <c r="AQ45" s="46"/>
      <c r="AR45" s="46"/>
      <c r="AS45" s="46"/>
      <c r="AT45" s="31">
        <f t="shared" si="140"/>
        <v>0</v>
      </c>
      <c r="AU45" s="29">
        <f t="shared" si="141"/>
        <v>0</v>
      </c>
      <c r="AV45" s="46"/>
      <c r="AW45" s="46"/>
      <c r="AX45" s="46"/>
      <c r="AY45" s="46"/>
      <c r="AZ45" s="46"/>
      <c r="BA45" s="31">
        <f t="shared" si="142"/>
        <v>0</v>
      </c>
      <c r="BB45" s="29">
        <f t="shared" si="143"/>
        <v>0</v>
      </c>
      <c r="BC45" s="46"/>
      <c r="BD45" s="46"/>
      <c r="BE45" s="46"/>
      <c r="BF45" s="46"/>
      <c r="BG45" s="46"/>
      <c r="BH45" s="31">
        <f t="shared" si="144"/>
        <v>0</v>
      </c>
      <c r="BI45" s="29">
        <f t="shared" si="145"/>
        <v>0</v>
      </c>
      <c r="BJ45" s="46"/>
      <c r="BK45" s="46"/>
      <c r="BL45" s="46"/>
      <c r="BM45" s="46"/>
      <c r="BN45" s="46"/>
      <c r="BO45" s="31">
        <f t="shared" si="146"/>
        <v>0</v>
      </c>
      <c r="BP45" s="29">
        <f t="shared" si="147"/>
        <v>0</v>
      </c>
      <c r="BQ45" s="46"/>
      <c r="BR45" s="46"/>
      <c r="BS45" s="46"/>
      <c r="BT45" s="46"/>
      <c r="BU45" s="46"/>
      <c r="BV45" s="31">
        <f t="shared" si="148"/>
        <v>0</v>
      </c>
      <c r="BW45" s="29">
        <f t="shared" si="149"/>
        <v>0</v>
      </c>
      <c r="BX45" s="46"/>
      <c r="BY45" s="46"/>
      <c r="BZ45" s="46"/>
      <c r="CA45" s="46"/>
      <c r="CB45" s="46"/>
      <c r="CC45" s="31">
        <f t="shared" si="150"/>
        <v>0</v>
      </c>
      <c r="CD45" s="29">
        <f t="shared" si="151"/>
        <v>0</v>
      </c>
      <c r="CE45" s="46"/>
      <c r="CF45" s="46"/>
      <c r="CG45" s="46"/>
      <c r="CH45" s="46"/>
      <c r="CI45" s="46"/>
      <c r="CJ45" s="31">
        <f t="shared" si="152"/>
        <v>0</v>
      </c>
      <c r="CK45" s="29">
        <f t="shared" si="153"/>
        <v>0</v>
      </c>
      <c r="CL45" s="46"/>
      <c r="CM45" s="46"/>
      <c r="CN45" s="46"/>
      <c r="CO45" s="46"/>
      <c r="CP45" s="46"/>
      <c r="CQ45" s="31">
        <f t="shared" si="154"/>
        <v>0</v>
      </c>
      <c r="CR45" s="29">
        <f t="shared" si="155"/>
        <v>0</v>
      </c>
      <c r="CS45" s="46"/>
      <c r="CT45" s="46"/>
      <c r="CU45" s="46"/>
      <c r="CV45" s="46"/>
      <c r="CW45" s="46"/>
      <c r="CX45" s="31">
        <f t="shared" si="156"/>
        <v>0</v>
      </c>
      <c r="CY45" s="29">
        <f t="shared" si="157"/>
        <v>0</v>
      </c>
      <c r="CZ45" s="46"/>
      <c r="DA45" s="46"/>
      <c r="DB45" s="46"/>
      <c r="DC45" s="46"/>
      <c r="DD45" s="46"/>
      <c r="DE45" s="31">
        <f t="shared" si="158"/>
        <v>0</v>
      </c>
      <c r="DF45" s="29">
        <f t="shared" si="159"/>
        <v>0</v>
      </c>
      <c r="DG45" s="46"/>
      <c r="DH45" s="46"/>
      <c r="DI45" s="46"/>
      <c r="DJ45" s="46"/>
      <c r="DK45" s="46"/>
      <c r="DL45" s="31">
        <f t="shared" si="160"/>
        <v>0</v>
      </c>
      <c r="DM45" s="29">
        <f t="shared" si="161"/>
        <v>0</v>
      </c>
      <c r="DN45" s="46"/>
      <c r="DO45" s="46"/>
      <c r="DP45" s="46"/>
      <c r="DQ45" s="46"/>
      <c r="DR45" s="46"/>
      <c r="DS45" s="31">
        <f t="shared" si="162"/>
        <v>0</v>
      </c>
      <c r="DT45" s="29">
        <f t="shared" si="163"/>
        <v>0</v>
      </c>
      <c r="DU45" s="46"/>
      <c r="DV45" s="46"/>
      <c r="DW45" s="46"/>
      <c r="DX45" s="46"/>
      <c r="DY45" s="46"/>
      <c r="DZ45" s="31">
        <f t="shared" si="164"/>
        <v>0</v>
      </c>
      <c r="EA45" s="29">
        <f t="shared" si="165"/>
        <v>0</v>
      </c>
      <c r="EB45" s="46"/>
      <c r="EC45" s="46"/>
      <c r="ED45" s="46"/>
      <c r="EE45" s="46"/>
      <c r="EF45" s="46"/>
      <c r="EG45" s="31">
        <f t="shared" si="166"/>
        <v>0</v>
      </c>
      <c r="EH45" s="30">
        <f t="shared" si="167"/>
        <v>1</v>
      </c>
      <c r="EI45" s="31">
        <f t="shared" si="168"/>
        <v>0</v>
      </c>
      <c r="EJ45" s="30">
        <f t="shared" si="169"/>
        <v>0</v>
      </c>
      <c r="EK45" s="148">
        <f t="shared" si="170"/>
        <v>0</v>
      </c>
    </row>
    <row r="46" spans="1:141" ht="25.5" outlineLevel="1" x14ac:dyDescent="0.2">
      <c r="A46" s="108" t="s">
        <v>68</v>
      </c>
      <c r="B46" s="47">
        <v>88423</v>
      </c>
      <c r="C46" s="211" t="s">
        <v>1671</v>
      </c>
      <c r="D46" s="141" t="s">
        <v>1708</v>
      </c>
      <c r="E46" s="33" t="s">
        <v>1057</v>
      </c>
      <c r="F46" s="165">
        <v>513.45000000000005</v>
      </c>
      <c r="G46" s="581"/>
      <c r="H46" s="574">
        <f t="shared" si="89"/>
        <v>0</v>
      </c>
      <c r="I46" s="574">
        <f t="shared" si="90"/>
        <v>0</v>
      </c>
      <c r="J46" s="586" t="e">
        <f t="shared" si="91"/>
        <v>#DIV/0!</v>
      </c>
      <c r="K46" s="564">
        <f t="shared" si="130"/>
        <v>1</v>
      </c>
      <c r="L46" s="29">
        <f t="shared" si="131"/>
        <v>0</v>
      </c>
      <c r="M46" s="46"/>
      <c r="N46" s="46"/>
      <c r="O46" s="46"/>
      <c r="P46" s="46"/>
      <c r="Q46" s="46"/>
      <c r="R46" s="31">
        <f t="shared" si="132"/>
        <v>0</v>
      </c>
      <c r="S46" s="29">
        <f t="shared" si="133"/>
        <v>0</v>
      </c>
      <c r="T46" s="46"/>
      <c r="U46" s="46"/>
      <c r="V46" s="46"/>
      <c r="W46" s="46"/>
      <c r="X46" s="46"/>
      <c r="Y46" s="31">
        <f t="shared" si="134"/>
        <v>0</v>
      </c>
      <c r="Z46" s="29">
        <f t="shared" si="135"/>
        <v>0</v>
      </c>
      <c r="AA46" s="46"/>
      <c r="AB46" s="46"/>
      <c r="AC46" s="46"/>
      <c r="AD46" s="46"/>
      <c r="AE46" s="46"/>
      <c r="AF46" s="31">
        <f t="shared" si="136"/>
        <v>0</v>
      </c>
      <c r="AG46" s="29">
        <f t="shared" si="137"/>
        <v>0</v>
      </c>
      <c r="AH46" s="46"/>
      <c r="AI46" s="46"/>
      <c r="AJ46" s="46"/>
      <c r="AK46" s="46"/>
      <c r="AL46" s="46"/>
      <c r="AM46" s="31">
        <f t="shared" si="138"/>
        <v>0</v>
      </c>
      <c r="AN46" s="29">
        <f t="shared" si="139"/>
        <v>0</v>
      </c>
      <c r="AO46" s="46"/>
      <c r="AP46" s="46"/>
      <c r="AQ46" s="46"/>
      <c r="AR46" s="46"/>
      <c r="AS46" s="46"/>
      <c r="AT46" s="31">
        <f t="shared" si="140"/>
        <v>0</v>
      </c>
      <c r="AU46" s="29">
        <f t="shared" si="141"/>
        <v>0</v>
      </c>
      <c r="AV46" s="46"/>
      <c r="AW46" s="46"/>
      <c r="AX46" s="46"/>
      <c r="AY46" s="46"/>
      <c r="AZ46" s="46"/>
      <c r="BA46" s="31">
        <f t="shared" si="142"/>
        <v>0</v>
      </c>
      <c r="BB46" s="29">
        <f t="shared" si="143"/>
        <v>0</v>
      </c>
      <c r="BC46" s="46"/>
      <c r="BD46" s="46"/>
      <c r="BE46" s="46"/>
      <c r="BF46" s="46"/>
      <c r="BG46" s="46"/>
      <c r="BH46" s="31">
        <f t="shared" si="144"/>
        <v>0</v>
      </c>
      <c r="BI46" s="29">
        <f t="shared" si="145"/>
        <v>0</v>
      </c>
      <c r="BJ46" s="46"/>
      <c r="BK46" s="46"/>
      <c r="BL46" s="46"/>
      <c r="BM46" s="46"/>
      <c r="BN46" s="46"/>
      <c r="BO46" s="31">
        <f t="shared" si="146"/>
        <v>0</v>
      </c>
      <c r="BP46" s="29">
        <f t="shared" si="147"/>
        <v>0</v>
      </c>
      <c r="BQ46" s="46"/>
      <c r="BR46" s="46"/>
      <c r="BS46" s="46"/>
      <c r="BT46" s="46"/>
      <c r="BU46" s="46"/>
      <c r="BV46" s="31">
        <f t="shared" si="148"/>
        <v>0</v>
      </c>
      <c r="BW46" s="29">
        <f t="shared" si="149"/>
        <v>0</v>
      </c>
      <c r="BX46" s="46"/>
      <c r="BY46" s="46"/>
      <c r="BZ46" s="46"/>
      <c r="CA46" s="46"/>
      <c r="CB46" s="46"/>
      <c r="CC46" s="31">
        <f t="shared" si="150"/>
        <v>0</v>
      </c>
      <c r="CD46" s="29">
        <f t="shared" si="151"/>
        <v>0</v>
      </c>
      <c r="CE46" s="46"/>
      <c r="CF46" s="46"/>
      <c r="CG46" s="46"/>
      <c r="CH46" s="46"/>
      <c r="CI46" s="46"/>
      <c r="CJ46" s="31">
        <f t="shared" si="152"/>
        <v>0</v>
      </c>
      <c r="CK46" s="29">
        <f t="shared" si="153"/>
        <v>0</v>
      </c>
      <c r="CL46" s="46"/>
      <c r="CM46" s="46"/>
      <c r="CN46" s="46"/>
      <c r="CO46" s="46"/>
      <c r="CP46" s="46"/>
      <c r="CQ46" s="31">
        <f t="shared" si="154"/>
        <v>0</v>
      </c>
      <c r="CR46" s="29">
        <f t="shared" si="155"/>
        <v>0</v>
      </c>
      <c r="CS46" s="46"/>
      <c r="CT46" s="46"/>
      <c r="CU46" s="46"/>
      <c r="CV46" s="46"/>
      <c r="CW46" s="46"/>
      <c r="CX46" s="31">
        <f t="shared" si="156"/>
        <v>0</v>
      </c>
      <c r="CY46" s="29">
        <f t="shared" si="157"/>
        <v>0</v>
      </c>
      <c r="CZ46" s="46"/>
      <c r="DA46" s="46"/>
      <c r="DB46" s="46"/>
      <c r="DC46" s="46"/>
      <c r="DD46" s="46"/>
      <c r="DE46" s="31">
        <f t="shared" si="158"/>
        <v>0</v>
      </c>
      <c r="DF46" s="29">
        <f t="shared" si="159"/>
        <v>0</v>
      </c>
      <c r="DG46" s="46"/>
      <c r="DH46" s="46"/>
      <c r="DI46" s="46"/>
      <c r="DJ46" s="46"/>
      <c r="DK46" s="46"/>
      <c r="DL46" s="31">
        <f t="shared" si="160"/>
        <v>0</v>
      </c>
      <c r="DM46" s="29">
        <f t="shared" si="161"/>
        <v>0</v>
      </c>
      <c r="DN46" s="46"/>
      <c r="DO46" s="46"/>
      <c r="DP46" s="46"/>
      <c r="DQ46" s="46"/>
      <c r="DR46" s="46"/>
      <c r="DS46" s="31">
        <f t="shared" si="162"/>
        <v>0</v>
      </c>
      <c r="DT46" s="29">
        <f t="shared" si="163"/>
        <v>0</v>
      </c>
      <c r="DU46" s="46"/>
      <c r="DV46" s="46"/>
      <c r="DW46" s="46"/>
      <c r="DX46" s="46"/>
      <c r="DY46" s="46"/>
      <c r="DZ46" s="31">
        <f t="shared" si="164"/>
        <v>0</v>
      </c>
      <c r="EA46" s="29">
        <f t="shared" si="165"/>
        <v>0</v>
      </c>
      <c r="EB46" s="46"/>
      <c r="EC46" s="46"/>
      <c r="ED46" s="46"/>
      <c r="EE46" s="46"/>
      <c r="EF46" s="46"/>
      <c r="EG46" s="31">
        <f t="shared" si="166"/>
        <v>0</v>
      </c>
      <c r="EH46" s="30">
        <f t="shared" si="167"/>
        <v>1</v>
      </c>
      <c r="EI46" s="31">
        <f t="shared" si="168"/>
        <v>0</v>
      </c>
      <c r="EJ46" s="30">
        <f t="shared" si="169"/>
        <v>0</v>
      </c>
      <c r="EK46" s="148">
        <f t="shared" si="170"/>
        <v>0</v>
      </c>
    </row>
    <row r="47" spans="1:141" outlineLevel="1" x14ac:dyDescent="0.2">
      <c r="A47" s="108" t="s">
        <v>69</v>
      </c>
      <c r="B47" s="47" t="s">
        <v>1700</v>
      </c>
      <c r="C47" s="211" t="s">
        <v>1669</v>
      </c>
      <c r="D47" s="141" t="s">
        <v>914</v>
      </c>
      <c r="E47" s="33" t="s">
        <v>1057</v>
      </c>
      <c r="F47" s="165">
        <v>15464.4</v>
      </c>
      <c r="G47" s="581"/>
      <c r="H47" s="574">
        <f t="shared" si="89"/>
        <v>0</v>
      </c>
      <c r="I47" s="574">
        <f>ROUND(F47*H47,2)</f>
        <v>0</v>
      </c>
      <c r="J47" s="586" t="e">
        <f t="shared" si="91"/>
        <v>#DIV/0!</v>
      </c>
      <c r="K47" s="564">
        <f t="shared" si="1"/>
        <v>1</v>
      </c>
      <c r="L47" s="29">
        <f t="shared" si="92"/>
        <v>0</v>
      </c>
      <c r="M47" s="46"/>
      <c r="N47" s="46"/>
      <c r="O47" s="46"/>
      <c r="P47" s="46"/>
      <c r="Q47" s="46"/>
      <c r="R47" s="31">
        <f t="shared" si="93"/>
        <v>0</v>
      </c>
      <c r="S47" s="29">
        <f t="shared" si="94"/>
        <v>0</v>
      </c>
      <c r="T47" s="46"/>
      <c r="U47" s="46"/>
      <c r="V47" s="46"/>
      <c r="W47" s="46"/>
      <c r="X47" s="46"/>
      <c r="Y47" s="31">
        <f t="shared" si="95"/>
        <v>0</v>
      </c>
      <c r="Z47" s="29">
        <f t="shared" si="96"/>
        <v>0</v>
      </c>
      <c r="AA47" s="46"/>
      <c r="AB47" s="46"/>
      <c r="AC47" s="46"/>
      <c r="AD47" s="46"/>
      <c r="AE47" s="46"/>
      <c r="AF47" s="31">
        <f t="shared" si="97"/>
        <v>0</v>
      </c>
      <c r="AG47" s="29">
        <f t="shared" si="98"/>
        <v>0</v>
      </c>
      <c r="AH47" s="46"/>
      <c r="AI47" s="46"/>
      <c r="AJ47" s="46"/>
      <c r="AK47" s="46"/>
      <c r="AL47" s="46"/>
      <c r="AM47" s="31">
        <f t="shared" si="99"/>
        <v>0</v>
      </c>
      <c r="AN47" s="29">
        <f t="shared" si="100"/>
        <v>0</v>
      </c>
      <c r="AO47" s="46"/>
      <c r="AP47" s="46"/>
      <c r="AQ47" s="46"/>
      <c r="AR47" s="46"/>
      <c r="AS47" s="46"/>
      <c r="AT47" s="31">
        <f t="shared" si="101"/>
        <v>0</v>
      </c>
      <c r="AU47" s="29">
        <f t="shared" si="102"/>
        <v>0</v>
      </c>
      <c r="AV47" s="46"/>
      <c r="AW47" s="46"/>
      <c r="AX47" s="46"/>
      <c r="AY47" s="46"/>
      <c r="AZ47" s="46"/>
      <c r="BA47" s="31">
        <f t="shared" si="103"/>
        <v>0</v>
      </c>
      <c r="BB47" s="29">
        <f t="shared" si="104"/>
        <v>0</v>
      </c>
      <c r="BC47" s="46"/>
      <c r="BD47" s="46"/>
      <c r="BE47" s="46"/>
      <c r="BF47" s="46"/>
      <c r="BG47" s="46"/>
      <c r="BH47" s="31">
        <f t="shared" si="105"/>
        <v>0</v>
      </c>
      <c r="BI47" s="29">
        <f t="shared" si="106"/>
        <v>0</v>
      </c>
      <c r="BJ47" s="46"/>
      <c r="BK47" s="46"/>
      <c r="BL47" s="46"/>
      <c r="BM47" s="46"/>
      <c r="BN47" s="46"/>
      <c r="BO47" s="31">
        <f t="shared" si="107"/>
        <v>0</v>
      </c>
      <c r="BP47" s="29">
        <f t="shared" si="108"/>
        <v>0</v>
      </c>
      <c r="BQ47" s="46"/>
      <c r="BR47" s="46"/>
      <c r="BS47" s="46"/>
      <c r="BT47" s="46"/>
      <c r="BU47" s="46"/>
      <c r="BV47" s="31">
        <f t="shared" si="109"/>
        <v>0</v>
      </c>
      <c r="BW47" s="29">
        <f t="shared" si="110"/>
        <v>0</v>
      </c>
      <c r="BX47" s="46"/>
      <c r="BY47" s="46"/>
      <c r="BZ47" s="46"/>
      <c r="CA47" s="46"/>
      <c r="CB47" s="46"/>
      <c r="CC47" s="31">
        <f t="shared" si="111"/>
        <v>0</v>
      </c>
      <c r="CD47" s="29">
        <f t="shared" si="112"/>
        <v>0</v>
      </c>
      <c r="CE47" s="46"/>
      <c r="CF47" s="46"/>
      <c r="CG47" s="46"/>
      <c r="CH47" s="46"/>
      <c r="CI47" s="46"/>
      <c r="CJ47" s="31">
        <f t="shared" si="113"/>
        <v>0</v>
      </c>
      <c r="CK47" s="29">
        <f t="shared" si="114"/>
        <v>0</v>
      </c>
      <c r="CL47" s="46"/>
      <c r="CM47" s="46"/>
      <c r="CN47" s="46"/>
      <c r="CO47" s="46"/>
      <c r="CP47" s="46"/>
      <c r="CQ47" s="31">
        <f t="shared" si="115"/>
        <v>0</v>
      </c>
      <c r="CR47" s="29">
        <f t="shared" si="116"/>
        <v>0</v>
      </c>
      <c r="CS47" s="46"/>
      <c r="CT47" s="46"/>
      <c r="CU47" s="46"/>
      <c r="CV47" s="46"/>
      <c r="CW47" s="46"/>
      <c r="CX47" s="31">
        <f t="shared" si="117"/>
        <v>0</v>
      </c>
      <c r="CY47" s="29">
        <f t="shared" si="118"/>
        <v>0</v>
      </c>
      <c r="CZ47" s="46"/>
      <c r="DA47" s="46"/>
      <c r="DB47" s="46"/>
      <c r="DC47" s="46"/>
      <c r="DD47" s="46"/>
      <c r="DE47" s="31">
        <f t="shared" si="119"/>
        <v>0</v>
      </c>
      <c r="DF47" s="29">
        <f t="shared" si="120"/>
        <v>0</v>
      </c>
      <c r="DG47" s="46"/>
      <c r="DH47" s="46"/>
      <c r="DI47" s="46"/>
      <c r="DJ47" s="46"/>
      <c r="DK47" s="46"/>
      <c r="DL47" s="31">
        <f t="shared" si="121"/>
        <v>0</v>
      </c>
      <c r="DM47" s="29">
        <f t="shared" si="122"/>
        <v>0</v>
      </c>
      <c r="DN47" s="46"/>
      <c r="DO47" s="46"/>
      <c r="DP47" s="46"/>
      <c r="DQ47" s="46"/>
      <c r="DR47" s="46"/>
      <c r="DS47" s="31">
        <f t="shared" si="123"/>
        <v>0</v>
      </c>
      <c r="DT47" s="29">
        <f t="shared" si="124"/>
        <v>0</v>
      </c>
      <c r="DU47" s="46"/>
      <c r="DV47" s="46"/>
      <c r="DW47" s="46"/>
      <c r="DX47" s="46"/>
      <c r="DY47" s="46"/>
      <c r="DZ47" s="31">
        <f t="shared" si="125"/>
        <v>0</v>
      </c>
      <c r="EA47" s="29">
        <f t="shared" si="126"/>
        <v>0</v>
      </c>
      <c r="EB47" s="46"/>
      <c r="EC47" s="46"/>
      <c r="ED47" s="46"/>
      <c r="EE47" s="46"/>
      <c r="EF47" s="46"/>
      <c r="EG47" s="31">
        <f t="shared" si="127"/>
        <v>0</v>
      </c>
      <c r="EH47" s="30">
        <f t="shared" si="128"/>
        <v>1</v>
      </c>
      <c r="EI47" s="31">
        <f t="shared" si="129"/>
        <v>0</v>
      </c>
      <c r="EJ47" s="30">
        <f t="shared" ref="EJ47:EJ54" si="171">SUM(CK47,CD47,BW47,BP47,BI47,BB47,AU47,AN47,AG47,Z47,S47,L47,CR47,CY47,DF47,DM47,DT47,EA47)</f>
        <v>0</v>
      </c>
      <c r="EK47" s="148">
        <f t="shared" si="0"/>
        <v>0</v>
      </c>
    </row>
    <row r="48" spans="1:141" ht="25.5" outlineLevel="1" x14ac:dyDescent="0.2">
      <c r="A48" s="108" t="s">
        <v>71</v>
      </c>
      <c r="B48" s="47">
        <v>95622</v>
      </c>
      <c r="C48" s="211" t="s">
        <v>1671</v>
      </c>
      <c r="D48" s="141" t="s">
        <v>1709</v>
      </c>
      <c r="E48" s="33" t="s">
        <v>1057</v>
      </c>
      <c r="F48" s="165">
        <v>8476.65</v>
      </c>
      <c r="G48" s="581"/>
      <c r="H48" s="574">
        <f t="shared" si="89"/>
        <v>0</v>
      </c>
      <c r="I48" s="574">
        <f t="shared" si="90"/>
        <v>0</v>
      </c>
      <c r="J48" s="586" t="e">
        <f t="shared" si="91"/>
        <v>#DIV/0!</v>
      </c>
      <c r="K48" s="564">
        <f t="shared" si="1"/>
        <v>1</v>
      </c>
      <c r="L48" s="29">
        <f t="shared" si="92"/>
        <v>0</v>
      </c>
      <c r="M48" s="46"/>
      <c r="N48" s="46"/>
      <c r="O48" s="46"/>
      <c r="P48" s="46"/>
      <c r="Q48" s="46"/>
      <c r="R48" s="31">
        <f t="shared" si="93"/>
        <v>0</v>
      </c>
      <c r="S48" s="29">
        <f t="shared" si="94"/>
        <v>0</v>
      </c>
      <c r="T48" s="46"/>
      <c r="U48" s="46"/>
      <c r="V48" s="46"/>
      <c r="W48" s="46"/>
      <c r="X48" s="46"/>
      <c r="Y48" s="31">
        <f t="shared" si="95"/>
        <v>0</v>
      </c>
      <c r="Z48" s="29">
        <f t="shared" si="96"/>
        <v>0</v>
      </c>
      <c r="AA48" s="46"/>
      <c r="AB48" s="46"/>
      <c r="AC48" s="46"/>
      <c r="AD48" s="46"/>
      <c r="AE48" s="46"/>
      <c r="AF48" s="31">
        <f t="shared" si="97"/>
        <v>0</v>
      </c>
      <c r="AG48" s="29">
        <f t="shared" si="98"/>
        <v>0</v>
      </c>
      <c r="AH48" s="46"/>
      <c r="AI48" s="46"/>
      <c r="AJ48" s="46"/>
      <c r="AK48" s="46"/>
      <c r="AL48" s="46"/>
      <c r="AM48" s="31">
        <f t="shared" si="99"/>
        <v>0</v>
      </c>
      <c r="AN48" s="29">
        <f t="shared" si="100"/>
        <v>0</v>
      </c>
      <c r="AO48" s="46"/>
      <c r="AP48" s="46"/>
      <c r="AQ48" s="46"/>
      <c r="AR48" s="46"/>
      <c r="AS48" s="46"/>
      <c r="AT48" s="31">
        <f t="shared" si="101"/>
        <v>0</v>
      </c>
      <c r="AU48" s="29">
        <f t="shared" si="102"/>
        <v>0</v>
      </c>
      <c r="AV48" s="46"/>
      <c r="AW48" s="46"/>
      <c r="AX48" s="46"/>
      <c r="AY48" s="46"/>
      <c r="AZ48" s="46"/>
      <c r="BA48" s="31">
        <f t="shared" si="103"/>
        <v>0</v>
      </c>
      <c r="BB48" s="29">
        <f t="shared" si="104"/>
        <v>0</v>
      </c>
      <c r="BC48" s="46"/>
      <c r="BD48" s="46"/>
      <c r="BE48" s="46"/>
      <c r="BF48" s="46"/>
      <c r="BG48" s="46"/>
      <c r="BH48" s="31">
        <f t="shared" si="105"/>
        <v>0</v>
      </c>
      <c r="BI48" s="29">
        <f t="shared" si="106"/>
        <v>0</v>
      </c>
      <c r="BJ48" s="46"/>
      <c r="BK48" s="46"/>
      <c r="BL48" s="46"/>
      <c r="BM48" s="46"/>
      <c r="BN48" s="46"/>
      <c r="BO48" s="31">
        <f t="shared" si="107"/>
        <v>0</v>
      </c>
      <c r="BP48" s="29">
        <f t="shared" si="108"/>
        <v>0</v>
      </c>
      <c r="BQ48" s="46"/>
      <c r="BR48" s="46"/>
      <c r="BS48" s="46"/>
      <c r="BT48" s="46"/>
      <c r="BU48" s="46"/>
      <c r="BV48" s="31">
        <f t="shared" si="109"/>
        <v>0</v>
      </c>
      <c r="BW48" s="29">
        <f t="shared" si="110"/>
        <v>0</v>
      </c>
      <c r="BX48" s="46"/>
      <c r="BY48" s="46"/>
      <c r="BZ48" s="46"/>
      <c r="CA48" s="46"/>
      <c r="CB48" s="46"/>
      <c r="CC48" s="31">
        <f t="shared" si="111"/>
        <v>0</v>
      </c>
      <c r="CD48" s="29">
        <f t="shared" si="112"/>
        <v>0</v>
      </c>
      <c r="CE48" s="46"/>
      <c r="CF48" s="46"/>
      <c r="CG48" s="46"/>
      <c r="CH48" s="46"/>
      <c r="CI48" s="46"/>
      <c r="CJ48" s="31">
        <f t="shared" si="113"/>
        <v>0</v>
      </c>
      <c r="CK48" s="29">
        <f t="shared" si="114"/>
        <v>0</v>
      </c>
      <c r="CL48" s="46"/>
      <c r="CM48" s="46"/>
      <c r="CN48" s="46"/>
      <c r="CO48" s="46"/>
      <c r="CP48" s="46"/>
      <c r="CQ48" s="31">
        <f t="shared" si="115"/>
        <v>0</v>
      </c>
      <c r="CR48" s="29">
        <f t="shared" si="116"/>
        <v>0</v>
      </c>
      <c r="CS48" s="46"/>
      <c r="CT48" s="46"/>
      <c r="CU48" s="46"/>
      <c r="CV48" s="46"/>
      <c r="CW48" s="46"/>
      <c r="CX48" s="31">
        <f t="shared" si="117"/>
        <v>0</v>
      </c>
      <c r="CY48" s="29">
        <f t="shared" si="118"/>
        <v>0</v>
      </c>
      <c r="CZ48" s="46"/>
      <c r="DA48" s="46"/>
      <c r="DB48" s="46"/>
      <c r="DC48" s="46"/>
      <c r="DD48" s="46"/>
      <c r="DE48" s="31">
        <f t="shared" si="119"/>
        <v>0</v>
      </c>
      <c r="DF48" s="29">
        <f t="shared" si="120"/>
        <v>0</v>
      </c>
      <c r="DG48" s="46"/>
      <c r="DH48" s="46"/>
      <c r="DI48" s="46"/>
      <c r="DJ48" s="46"/>
      <c r="DK48" s="46"/>
      <c r="DL48" s="31">
        <f t="shared" si="121"/>
        <v>0</v>
      </c>
      <c r="DM48" s="29">
        <f t="shared" si="122"/>
        <v>0</v>
      </c>
      <c r="DN48" s="46"/>
      <c r="DO48" s="46"/>
      <c r="DP48" s="46"/>
      <c r="DQ48" s="46"/>
      <c r="DR48" s="46"/>
      <c r="DS48" s="31">
        <f t="shared" si="123"/>
        <v>0</v>
      </c>
      <c r="DT48" s="29">
        <f t="shared" si="124"/>
        <v>0</v>
      </c>
      <c r="DU48" s="46"/>
      <c r="DV48" s="46"/>
      <c r="DW48" s="46"/>
      <c r="DX48" s="46"/>
      <c r="DY48" s="46"/>
      <c r="DZ48" s="31">
        <f t="shared" si="125"/>
        <v>0</v>
      </c>
      <c r="EA48" s="29">
        <f t="shared" si="126"/>
        <v>0</v>
      </c>
      <c r="EB48" s="46"/>
      <c r="EC48" s="46"/>
      <c r="ED48" s="46"/>
      <c r="EE48" s="46"/>
      <c r="EF48" s="46"/>
      <c r="EG48" s="31">
        <f t="shared" si="127"/>
        <v>0</v>
      </c>
      <c r="EH48" s="30">
        <f t="shared" si="128"/>
        <v>1</v>
      </c>
      <c r="EI48" s="31">
        <f t="shared" si="129"/>
        <v>0</v>
      </c>
      <c r="EJ48" s="30">
        <f t="shared" si="171"/>
        <v>0</v>
      </c>
      <c r="EK48" s="148">
        <f t="shared" si="0"/>
        <v>0</v>
      </c>
    </row>
    <row r="49" spans="1:141" ht="25.5" outlineLevel="1" x14ac:dyDescent="0.2">
      <c r="A49" s="108" t="s">
        <v>73</v>
      </c>
      <c r="B49" s="47">
        <v>95623</v>
      </c>
      <c r="C49" s="211" t="s">
        <v>1671</v>
      </c>
      <c r="D49" s="141" t="s">
        <v>1710</v>
      </c>
      <c r="E49" s="33" t="s">
        <v>1057</v>
      </c>
      <c r="F49" s="165">
        <v>3810.45</v>
      </c>
      <c r="G49" s="581"/>
      <c r="H49" s="574">
        <f t="shared" si="89"/>
        <v>0</v>
      </c>
      <c r="I49" s="574">
        <f t="shared" si="90"/>
        <v>0</v>
      </c>
      <c r="J49" s="586" t="e">
        <f t="shared" si="91"/>
        <v>#DIV/0!</v>
      </c>
      <c r="K49" s="564">
        <f t="shared" si="1"/>
        <v>1</v>
      </c>
      <c r="L49" s="29">
        <f t="shared" si="92"/>
        <v>0</v>
      </c>
      <c r="M49" s="46"/>
      <c r="N49" s="46"/>
      <c r="O49" s="46"/>
      <c r="P49" s="46"/>
      <c r="Q49" s="46"/>
      <c r="R49" s="31">
        <f t="shared" si="93"/>
        <v>0</v>
      </c>
      <c r="S49" s="29">
        <f t="shared" si="94"/>
        <v>0</v>
      </c>
      <c r="T49" s="46"/>
      <c r="U49" s="46"/>
      <c r="V49" s="46"/>
      <c r="W49" s="46"/>
      <c r="X49" s="46"/>
      <c r="Y49" s="31">
        <f t="shared" si="95"/>
        <v>0</v>
      </c>
      <c r="Z49" s="29">
        <f t="shared" si="96"/>
        <v>0</v>
      </c>
      <c r="AA49" s="46"/>
      <c r="AB49" s="46"/>
      <c r="AC49" s="46"/>
      <c r="AD49" s="46"/>
      <c r="AE49" s="46"/>
      <c r="AF49" s="31">
        <f t="shared" si="97"/>
        <v>0</v>
      </c>
      <c r="AG49" s="29">
        <f t="shared" si="98"/>
        <v>0</v>
      </c>
      <c r="AH49" s="46"/>
      <c r="AI49" s="46"/>
      <c r="AJ49" s="46"/>
      <c r="AK49" s="46"/>
      <c r="AL49" s="46"/>
      <c r="AM49" s="31">
        <f t="shared" si="99"/>
        <v>0</v>
      </c>
      <c r="AN49" s="29">
        <f t="shared" si="100"/>
        <v>0</v>
      </c>
      <c r="AO49" s="46"/>
      <c r="AP49" s="46"/>
      <c r="AQ49" s="46"/>
      <c r="AR49" s="46"/>
      <c r="AS49" s="46"/>
      <c r="AT49" s="31">
        <f t="shared" si="101"/>
        <v>0</v>
      </c>
      <c r="AU49" s="29">
        <f t="shared" si="102"/>
        <v>0</v>
      </c>
      <c r="AV49" s="46"/>
      <c r="AW49" s="46"/>
      <c r="AX49" s="46"/>
      <c r="AY49" s="46"/>
      <c r="AZ49" s="46"/>
      <c r="BA49" s="31">
        <f t="shared" si="103"/>
        <v>0</v>
      </c>
      <c r="BB49" s="29">
        <f t="shared" si="104"/>
        <v>0</v>
      </c>
      <c r="BC49" s="46"/>
      <c r="BD49" s="46"/>
      <c r="BE49" s="46"/>
      <c r="BF49" s="46"/>
      <c r="BG49" s="46"/>
      <c r="BH49" s="31">
        <f t="shared" si="105"/>
        <v>0</v>
      </c>
      <c r="BI49" s="29">
        <f t="shared" si="106"/>
        <v>0</v>
      </c>
      <c r="BJ49" s="46"/>
      <c r="BK49" s="46"/>
      <c r="BL49" s="46"/>
      <c r="BM49" s="46"/>
      <c r="BN49" s="46"/>
      <c r="BO49" s="31">
        <f t="shared" si="107"/>
        <v>0</v>
      </c>
      <c r="BP49" s="29">
        <f t="shared" si="108"/>
        <v>0</v>
      </c>
      <c r="BQ49" s="46"/>
      <c r="BR49" s="46"/>
      <c r="BS49" s="46"/>
      <c r="BT49" s="46"/>
      <c r="BU49" s="46"/>
      <c r="BV49" s="31">
        <f t="shared" si="109"/>
        <v>0</v>
      </c>
      <c r="BW49" s="29">
        <f t="shared" si="110"/>
        <v>0</v>
      </c>
      <c r="BX49" s="46"/>
      <c r="BY49" s="46"/>
      <c r="BZ49" s="46"/>
      <c r="CA49" s="46"/>
      <c r="CB49" s="46"/>
      <c r="CC49" s="31">
        <f t="shared" si="111"/>
        <v>0</v>
      </c>
      <c r="CD49" s="29">
        <f t="shared" si="112"/>
        <v>0</v>
      </c>
      <c r="CE49" s="46"/>
      <c r="CF49" s="46"/>
      <c r="CG49" s="46"/>
      <c r="CH49" s="46"/>
      <c r="CI49" s="46"/>
      <c r="CJ49" s="31">
        <f t="shared" si="113"/>
        <v>0</v>
      </c>
      <c r="CK49" s="29">
        <f t="shared" si="114"/>
        <v>0</v>
      </c>
      <c r="CL49" s="46"/>
      <c r="CM49" s="46"/>
      <c r="CN49" s="46"/>
      <c r="CO49" s="46"/>
      <c r="CP49" s="46"/>
      <c r="CQ49" s="31">
        <f t="shared" si="115"/>
        <v>0</v>
      </c>
      <c r="CR49" s="29">
        <f t="shared" si="116"/>
        <v>0</v>
      </c>
      <c r="CS49" s="46"/>
      <c r="CT49" s="46"/>
      <c r="CU49" s="46"/>
      <c r="CV49" s="46"/>
      <c r="CW49" s="46"/>
      <c r="CX49" s="31">
        <f t="shared" si="117"/>
        <v>0</v>
      </c>
      <c r="CY49" s="29">
        <f t="shared" si="118"/>
        <v>0</v>
      </c>
      <c r="CZ49" s="46"/>
      <c r="DA49" s="46"/>
      <c r="DB49" s="46"/>
      <c r="DC49" s="46"/>
      <c r="DD49" s="46"/>
      <c r="DE49" s="31">
        <f t="shared" si="119"/>
        <v>0</v>
      </c>
      <c r="DF49" s="29">
        <f t="shared" si="120"/>
        <v>0</v>
      </c>
      <c r="DG49" s="46"/>
      <c r="DH49" s="46"/>
      <c r="DI49" s="46"/>
      <c r="DJ49" s="46"/>
      <c r="DK49" s="46"/>
      <c r="DL49" s="31">
        <f t="shared" si="121"/>
        <v>0</v>
      </c>
      <c r="DM49" s="29">
        <f t="shared" si="122"/>
        <v>0</v>
      </c>
      <c r="DN49" s="46"/>
      <c r="DO49" s="46"/>
      <c r="DP49" s="46"/>
      <c r="DQ49" s="46"/>
      <c r="DR49" s="46"/>
      <c r="DS49" s="31">
        <f t="shared" si="123"/>
        <v>0</v>
      </c>
      <c r="DT49" s="29">
        <f t="shared" si="124"/>
        <v>0</v>
      </c>
      <c r="DU49" s="46"/>
      <c r="DV49" s="46"/>
      <c r="DW49" s="46"/>
      <c r="DX49" s="46"/>
      <c r="DY49" s="46"/>
      <c r="DZ49" s="31">
        <f t="shared" si="125"/>
        <v>0</v>
      </c>
      <c r="EA49" s="29">
        <f t="shared" si="126"/>
        <v>0</v>
      </c>
      <c r="EB49" s="46"/>
      <c r="EC49" s="46"/>
      <c r="ED49" s="46"/>
      <c r="EE49" s="46"/>
      <c r="EF49" s="46"/>
      <c r="EG49" s="31">
        <f t="shared" si="127"/>
        <v>0</v>
      </c>
      <c r="EH49" s="30">
        <f t="shared" si="128"/>
        <v>1</v>
      </c>
      <c r="EI49" s="31">
        <f t="shared" si="129"/>
        <v>0</v>
      </c>
      <c r="EJ49" s="30">
        <f t="shared" si="171"/>
        <v>0</v>
      </c>
      <c r="EK49" s="148">
        <f t="shared" si="0"/>
        <v>0</v>
      </c>
    </row>
    <row r="50" spans="1:141" ht="25.5" outlineLevel="1" x14ac:dyDescent="0.2">
      <c r="A50" s="108" t="s">
        <v>1646</v>
      </c>
      <c r="B50" s="47">
        <v>95626</v>
      </c>
      <c r="C50" s="211" t="s">
        <v>1671</v>
      </c>
      <c r="D50" s="141" t="s">
        <v>1711</v>
      </c>
      <c r="E50" s="326" t="s">
        <v>1057</v>
      </c>
      <c r="F50" s="577">
        <v>12661.95</v>
      </c>
      <c r="G50" s="581"/>
      <c r="H50" s="574">
        <f t="shared" si="89"/>
        <v>0</v>
      </c>
      <c r="I50" s="574">
        <f t="shared" si="90"/>
        <v>0</v>
      </c>
      <c r="J50" s="586" t="e">
        <f t="shared" si="91"/>
        <v>#DIV/0!</v>
      </c>
      <c r="K50" s="564">
        <f t="shared" si="1"/>
        <v>1</v>
      </c>
      <c r="L50" s="29">
        <f t="shared" si="92"/>
        <v>0</v>
      </c>
      <c r="M50" s="46"/>
      <c r="N50" s="46"/>
      <c r="O50" s="46"/>
      <c r="P50" s="46"/>
      <c r="Q50" s="46"/>
      <c r="R50" s="31">
        <f t="shared" si="93"/>
        <v>0</v>
      </c>
      <c r="S50" s="29">
        <f t="shared" si="94"/>
        <v>0</v>
      </c>
      <c r="T50" s="46"/>
      <c r="U50" s="46"/>
      <c r="V50" s="46"/>
      <c r="W50" s="46"/>
      <c r="X50" s="46"/>
      <c r="Y50" s="31">
        <f t="shared" si="95"/>
        <v>0</v>
      </c>
      <c r="Z50" s="29">
        <f t="shared" si="96"/>
        <v>0</v>
      </c>
      <c r="AA50" s="46"/>
      <c r="AB50" s="46"/>
      <c r="AC50" s="46"/>
      <c r="AD50" s="46"/>
      <c r="AE50" s="46"/>
      <c r="AF50" s="31">
        <f t="shared" si="97"/>
        <v>0</v>
      </c>
      <c r="AG50" s="29">
        <f t="shared" si="98"/>
        <v>0</v>
      </c>
      <c r="AH50" s="46"/>
      <c r="AI50" s="46"/>
      <c r="AJ50" s="46"/>
      <c r="AK50" s="46"/>
      <c r="AL50" s="46"/>
      <c r="AM50" s="31">
        <f t="shared" si="99"/>
        <v>0</v>
      </c>
      <c r="AN50" s="29">
        <f t="shared" si="100"/>
        <v>0</v>
      </c>
      <c r="AO50" s="46"/>
      <c r="AP50" s="46"/>
      <c r="AQ50" s="46"/>
      <c r="AR50" s="46"/>
      <c r="AS50" s="46"/>
      <c r="AT50" s="31">
        <f t="shared" si="101"/>
        <v>0</v>
      </c>
      <c r="AU50" s="29">
        <f t="shared" si="102"/>
        <v>0</v>
      </c>
      <c r="AV50" s="46"/>
      <c r="AW50" s="46"/>
      <c r="AX50" s="46"/>
      <c r="AY50" s="46"/>
      <c r="AZ50" s="46"/>
      <c r="BA50" s="31">
        <f t="shared" si="103"/>
        <v>0</v>
      </c>
      <c r="BB50" s="29">
        <f t="shared" si="104"/>
        <v>0</v>
      </c>
      <c r="BC50" s="46"/>
      <c r="BD50" s="46"/>
      <c r="BE50" s="46"/>
      <c r="BF50" s="46"/>
      <c r="BG50" s="46"/>
      <c r="BH50" s="31">
        <f t="shared" si="105"/>
        <v>0</v>
      </c>
      <c r="BI50" s="29">
        <f t="shared" si="106"/>
        <v>0</v>
      </c>
      <c r="BJ50" s="46"/>
      <c r="BK50" s="46"/>
      <c r="BL50" s="46"/>
      <c r="BM50" s="46"/>
      <c r="BN50" s="46"/>
      <c r="BO50" s="31">
        <f t="shared" si="107"/>
        <v>0</v>
      </c>
      <c r="BP50" s="29">
        <f t="shared" si="108"/>
        <v>0</v>
      </c>
      <c r="BQ50" s="46"/>
      <c r="BR50" s="46"/>
      <c r="BS50" s="46"/>
      <c r="BT50" s="46"/>
      <c r="BU50" s="46"/>
      <c r="BV50" s="31">
        <f t="shared" si="109"/>
        <v>0</v>
      </c>
      <c r="BW50" s="29">
        <f t="shared" si="110"/>
        <v>0</v>
      </c>
      <c r="BX50" s="46"/>
      <c r="BY50" s="46"/>
      <c r="BZ50" s="46"/>
      <c r="CA50" s="46"/>
      <c r="CB50" s="46"/>
      <c r="CC50" s="31">
        <f t="shared" si="111"/>
        <v>0</v>
      </c>
      <c r="CD50" s="29">
        <f t="shared" si="112"/>
        <v>0</v>
      </c>
      <c r="CE50" s="46"/>
      <c r="CF50" s="46"/>
      <c r="CG50" s="46"/>
      <c r="CH50" s="46"/>
      <c r="CI50" s="46"/>
      <c r="CJ50" s="31">
        <f t="shared" si="113"/>
        <v>0</v>
      </c>
      <c r="CK50" s="29">
        <f t="shared" si="114"/>
        <v>0</v>
      </c>
      <c r="CL50" s="46"/>
      <c r="CM50" s="46"/>
      <c r="CN50" s="46"/>
      <c r="CO50" s="46"/>
      <c r="CP50" s="46"/>
      <c r="CQ50" s="31">
        <f t="shared" si="115"/>
        <v>0</v>
      </c>
      <c r="CR50" s="29">
        <f t="shared" si="116"/>
        <v>0</v>
      </c>
      <c r="CS50" s="46"/>
      <c r="CT50" s="46"/>
      <c r="CU50" s="46"/>
      <c r="CV50" s="46"/>
      <c r="CW50" s="46"/>
      <c r="CX50" s="31">
        <f t="shared" si="117"/>
        <v>0</v>
      </c>
      <c r="CY50" s="29">
        <f t="shared" si="118"/>
        <v>0</v>
      </c>
      <c r="CZ50" s="46"/>
      <c r="DA50" s="46"/>
      <c r="DB50" s="46"/>
      <c r="DC50" s="46"/>
      <c r="DD50" s="46"/>
      <c r="DE50" s="31">
        <f t="shared" si="119"/>
        <v>0</v>
      </c>
      <c r="DF50" s="29">
        <f t="shared" si="120"/>
        <v>0</v>
      </c>
      <c r="DG50" s="46"/>
      <c r="DH50" s="46"/>
      <c r="DI50" s="46"/>
      <c r="DJ50" s="46"/>
      <c r="DK50" s="46"/>
      <c r="DL50" s="31">
        <f t="shared" si="121"/>
        <v>0</v>
      </c>
      <c r="DM50" s="29">
        <f t="shared" si="122"/>
        <v>0</v>
      </c>
      <c r="DN50" s="46"/>
      <c r="DO50" s="46"/>
      <c r="DP50" s="46"/>
      <c r="DQ50" s="46"/>
      <c r="DR50" s="46"/>
      <c r="DS50" s="31">
        <f t="shared" si="123"/>
        <v>0</v>
      </c>
      <c r="DT50" s="29">
        <f t="shared" si="124"/>
        <v>0</v>
      </c>
      <c r="DU50" s="46"/>
      <c r="DV50" s="46"/>
      <c r="DW50" s="46"/>
      <c r="DX50" s="46"/>
      <c r="DY50" s="46"/>
      <c r="DZ50" s="31">
        <f t="shared" si="125"/>
        <v>0</v>
      </c>
      <c r="EA50" s="29">
        <f t="shared" si="126"/>
        <v>0</v>
      </c>
      <c r="EB50" s="46"/>
      <c r="EC50" s="46"/>
      <c r="ED50" s="46"/>
      <c r="EE50" s="46"/>
      <c r="EF50" s="46"/>
      <c r="EG50" s="31">
        <f t="shared" si="127"/>
        <v>0</v>
      </c>
      <c r="EH50" s="30">
        <f t="shared" si="128"/>
        <v>1</v>
      </c>
      <c r="EI50" s="31">
        <f t="shared" si="129"/>
        <v>0</v>
      </c>
      <c r="EJ50" s="30">
        <f t="shared" si="171"/>
        <v>0</v>
      </c>
      <c r="EK50" s="148">
        <f t="shared" si="0"/>
        <v>0</v>
      </c>
    </row>
    <row r="51" spans="1:141" outlineLevel="1" x14ac:dyDescent="0.2">
      <c r="A51" s="571" t="s">
        <v>75</v>
      </c>
      <c r="B51" s="572"/>
      <c r="C51" s="214"/>
      <c r="D51" s="215" t="s">
        <v>1647</v>
      </c>
      <c r="E51" s="234"/>
      <c r="F51" s="234"/>
      <c r="G51" s="580"/>
      <c r="H51" s="573"/>
      <c r="I51" s="584">
        <f>SUM(I52:I54)</f>
        <v>0</v>
      </c>
      <c r="J51" s="227" t="e">
        <f>SUM(J52:J54)</f>
        <v>#DIV/0!</v>
      </c>
      <c r="K51" s="564">
        <f t="shared" ref="K51:K77" si="172">EH51</f>
        <v>0</v>
      </c>
      <c r="L51" s="29"/>
      <c r="M51" s="46"/>
      <c r="N51" s="46"/>
      <c r="O51" s="46"/>
      <c r="P51" s="46"/>
      <c r="Q51" s="46"/>
      <c r="R51" s="31"/>
      <c r="S51" s="29"/>
      <c r="T51" s="46"/>
      <c r="U51" s="46"/>
      <c r="V51" s="46"/>
      <c r="W51" s="46"/>
      <c r="X51" s="46"/>
      <c r="Y51" s="31"/>
      <c r="Z51" s="29"/>
      <c r="AA51" s="46"/>
      <c r="AB51" s="46"/>
      <c r="AC51" s="46"/>
      <c r="AD51" s="46"/>
      <c r="AE51" s="46"/>
      <c r="AF51" s="31"/>
      <c r="AG51" s="29"/>
      <c r="AH51" s="46"/>
      <c r="AI51" s="46"/>
      <c r="AJ51" s="46"/>
      <c r="AK51" s="46"/>
      <c r="AL51" s="46"/>
      <c r="AM51" s="31"/>
      <c r="AN51" s="29"/>
      <c r="AO51" s="46"/>
      <c r="AP51" s="46"/>
      <c r="AQ51" s="46"/>
      <c r="AR51" s="46"/>
      <c r="AS51" s="46"/>
      <c r="AT51" s="31"/>
      <c r="AU51" s="29"/>
      <c r="AV51" s="46"/>
      <c r="AW51" s="46"/>
      <c r="AX51" s="46"/>
      <c r="AY51" s="46"/>
      <c r="AZ51" s="46"/>
      <c r="BA51" s="31"/>
      <c r="BB51" s="29"/>
      <c r="BC51" s="46"/>
      <c r="BD51" s="46"/>
      <c r="BE51" s="46"/>
      <c r="BF51" s="46"/>
      <c r="BG51" s="46"/>
      <c r="BH51" s="31"/>
      <c r="BI51" s="29"/>
      <c r="BJ51" s="46"/>
      <c r="BK51" s="46"/>
      <c r="BL51" s="46"/>
      <c r="BM51" s="46"/>
      <c r="BN51" s="46"/>
      <c r="BO51" s="31"/>
      <c r="BP51" s="29"/>
      <c r="BQ51" s="46"/>
      <c r="BR51" s="46"/>
      <c r="BS51" s="46"/>
      <c r="BT51" s="46"/>
      <c r="BU51" s="46"/>
      <c r="BV51" s="31"/>
      <c r="BW51" s="29"/>
      <c r="BX51" s="46"/>
      <c r="BY51" s="46"/>
      <c r="BZ51" s="46"/>
      <c r="CA51" s="46"/>
      <c r="CB51" s="46"/>
      <c r="CC51" s="31"/>
      <c r="CD51" s="29"/>
      <c r="CE51" s="46"/>
      <c r="CF51" s="46"/>
      <c r="CG51" s="46"/>
      <c r="CH51" s="46"/>
      <c r="CI51" s="46"/>
      <c r="CJ51" s="31"/>
      <c r="CK51" s="29"/>
      <c r="CL51" s="46"/>
      <c r="CM51" s="46"/>
      <c r="CN51" s="46"/>
      <c r="CO51" s="46"/>
      <c r="CP51" s="46"/>
      <c r="CQ51" s="31"/>
      <c r="CR51" s="29"/>
      <c r="CS51" s="46"/>
      <c r="CT51" s="46"/>
      <c r="CU51" s="46"/>
      <c r="CV51" s="46"/>
      <c r="CW51" s="46"/>
      <c r="CX51" s="31"/>
      <c r="CY51" s="29"/>
      <c r="CZ51" s="46"/>
      <c r="DA51" s="46"/>
      <c r="DB51" s="46"/>
      <c r="DC51" s="46"/>
      <c r="DD51" s="46"/>
      <c r="DE51" s="31"/>
      <c r="DF51" s="29"/>
      <c r="DG51" s="46"/>
      <c r="DH51" s="46"/>
      <c r="DI51" s="46"/>
      <c r="DJ51" s="46"/>
      <c r="DK51" s="46"/>
      <c r="DL51" s="31"/>
      <c r="DM51" s="29"/>
      <c r="DN51" s="46"/>
      <c r="DO51" s="46"/>
      <c r="DP51" s="46"/>
      <c r="DQ51" s="46"/>
      <c r="DR51" s="46"/>
      <c r="DS51" s="31"/>
      <c r="DT51" s="29"/>
      <c r="DU51" s="46"/>
      <c r="DV51" s="46"/>
      <c r="DW51" s="46"/>
      <c r="DX51" s="46"/>
      <c r="DY51" s="46"/>
      <c r="DZ51" s="31"/>
      <c r="EA51" s="29"/>
      <c r="EB51" s="46"/>
      <c r="EC51" s="46"/>
      <c r="ED51" s="46"/>
      <c r="EE51" s="46"/>
      <c r="EF51" s="46"/>
      <c r="EG51" s="31"/>
      <c r="EH51" s="30"/>
      <c r="EI51" s="31"/>
      <c r="EJ51" s="30">
        <f t="shared" si="171"/>
        <v>0</v>
      </c>
      <c r="EK51" s="148">
        <f t="shared" ref="EK51:EK77" si="173">SUM(CQ51,CJ51,CC51,BV51,BO51,BH51,BA51,AT51,AM51,AF51,Y51,R51,CX51,DE51,DL51,DS51,DZ51,EG51)</f>
        <v>0</v>
      </c>
    </row>
    <row r="52" spans="1:141" outlineLevel="1" x14ac:dyDescent="0.2">
      <c r="A52" s="109" t="s">
        <v>76</v>
      </c>
      <c r="B52" s="48" t="s">
        <v>932</v>
      </c>
      <c r="C52" s="211" t="s">
        <v>1670</v>
      </c>
      <c r="D52" s="141" t="s">
        <v>833</v>
      </c>
      <c r="E52" s="33" t="s">
        <v>1718</v>
      </c>
      <c r="F52" s="165">
        <v>3152.1</v>
      </c>
      <c r="G52" s="581"/>
      <c r="H52" s="574">
        <f t="shared" ref="H52:H54" si="174">ROUND(G52*(1+$E$80),2)</f>
        <v>0</v>
      </c>
      <c r="I52" s="574">
        <f>ROUND(F52*H52,2)</f>
        <v>0</v>
      </c>
      <c r="J52" s="586" t="e">
        <f t="shared" ref="J52:J54" si="175">I52/$I$80</f>
        <v>#DIV/0!</v>
      </c>
      <c r="K52" s="564">
        <f t="shared" si="172"/>
        <v>1</v>
      </c>
      <c r="L52" s="29">
        <f t="shared" ref="L52" si="176">SUM(M52:Q52)</f>
        <v>0</v>
      </c>
      <c r="M52" s="46"/>
      <c r="N52" s="46"/>
      <c r="O52" s="46"/>
      <c r="P52" s="46"/>
      <c r="Q52" s="46"/>
      <c r="R52" s="31">
        <f t="shared" ref="R52" si="177">L52*$H52</f>
        <v>0</v>
      </c>
      <c r="S52" s="29">
        <f t="shared" ref="S52" si="178">SUM(T52:X52)</f>
        <v>0</v>
      </c>
      <c r="T52" s="46"/>
      <c r="U52" s="46"/>
      <c r="V52" s="46"/>
      <c r="W52" s="46"/>
      <c r="X52" s="46"/>
      <c r="Y52" s="31">
        <f t="shared" ref="Y52" si="179">S52*$H52</f>
        <v>0</v>
      </c>
      <c r="Z52" s="29">
        <f t="shared" ref="Z52" si="180">SUM(AA52:AE52)</f>
        <v>0</v>
      </c>
      <c r="AA52" s="46"/>
      <c r="AB52" s="46"/>
      <c r="AC52" s="46"/>
      <c r="AD52" s="46"/>
      <c r="AE52" s="46"/>
      <c r="AF52" s="31">
        <f t="shared" ref="AF52" si="181">Z52*$H52</f>
        <v>0</v>
      </c>
      <c r="AG52" s="29">
        <f t="shared" ref="AG52" si="182">SUM(AH52:AL52)</f>
        <v>0</v>
      </c>
      <c r="AH52" s="46"/>
      <c r="AI52" s="46"/>
      <c r="AJ52" s="46"/>
      <c r="AK52" s="46"/>
      <c r="AL52" s="46"/>
      <c r="AM52" s="31">
        <f t="shared" ref="AM52" si="183">AG52*$H52</f>
        <v>0</v>
      </c>
      <c r="AN52" s="29">
        <f t="shared" ref="AN52" si="184">SUM(AO52:AS52)</f>
        <v>0</v>
      </c>
      <c r="AO52" s="46"/>
      <c r="AP52" s="46"/>
      <c r="AQ52" s="46"/>
      <c r="AR52" s="46"/>
      <c r="AS52" s="46"/>
      <c r="AT52" s="31">
        <f t="shared" ref="AT52" si="185">AN52*$H52</f>
        <v>0</v>
      </c>
      <c r="AU52" s="29">
        <f t="shared" ref="AU52" si="186">SUM(AV52:AZ52)</f>
        <v>0</v>
      </c>
      <c r="AV52" s="46"/>
      <c r="AW52" s="46"/>
      <c r="AX52" s="46"/>
      <c r="AY52" s="46"/>
      <c r="AZ52" s="46"/>
      <c r="BA52" s="31">
        <f t="shared" ref="BA52" si="187">AU52*$H52</f>
        <v>0</v>
      </c>
      <c r="BB52" s="29">
        <f t="shared" ref="BB52" si="188">SUM(BC52:BG52)</f>
        <v>0</v>
      </c>
      <c r="BC52" s="46"/>
      <c r="BD52" s="46"/>
      <c r="BE52" s="46"/>
      <c r="BF52" s="46"/>
      <c r="BG52" s="46"/>
      <c r="BH52" s="31">
        <f t="shared" ref="BH52" si="189">BB52*$H52</f>
        <v>0</v>
      </c>
      <c r="BI52" s="29">
        <f t="shared" ref="BI52" si="190">SUM(BJ52:BN52)</f>
        <v>0</v>
      </c>
      <c r="BJ52" s="46"/>
      <c r="BK52" s="46"/>
      <c r="BL52" s="46"/>
      <c r="BM52" s="46"/>
      <c r="BN52" s="46"/>
      <c r="BO52" s="31">
        <f t="shared" ref="BO52" si="191">BI52*$H52</f>
        <v>0</v>
      </c>
      <c r="BP52" s="29">
        <f t="shared" ref="BP52" si="192">SUM(BQ52:BU52)</f>
        <v>0</v>
      </c>
      <c r="BQ52" s="46"/>
      <c r="BR52" s="46"/>
      <c r="BS52" s="46"/>
      <c r="BT52" s="46"/>
      <c r="BU52" s="46"/>
      <c r="BV52" s="31">
        <f t="shared" ref="BV52" si="193">BP52*$H52</f>
        <v>0</v>
      </c>
      <c r="BW52" s="29">
        <f t="shared" ref="BW52" si="194">SUM(BX52:CB52)</f>
        <v>0</v>
      </c>
      <c r="BX52" s="46"/>
      <c r="BY52" s="46"/>
      <c r="BZ52" s="46"/>
      <c r="CA52" s="46"/>
      <c r="CB52" s="46"/>
      <c r="CC52" s="31">
        <f t="shared" ref="CC52" si="195">BW52*$H52</f>
        <v>0</v>
      </c>
      <c r="CD52" s="29">
        <f t="shared" ref="CD52" si="196">SUM(CE52:CI52)</f>
        <v>0</v>
      </c>
      <c r="CE52" s="46"/>
      <c r="CF52" s="46"/>
      <c r="CG52" s="46"/>
      <c r="CH52" s="46"/>
      <c r="CI52" s="46"/>
      <c r="CJ52" s="31">
        <f t="shared" ref="CJ52" si="197">CD52*$H52</f>
        <v>0</v>
      </c>
      <c r="CK52" s="29">
        <f t="shared" ref="CK52" si="198">SUM(CL52:CP52)</f>
        <v>0</v>
      </c>
      <c r="CL52" s="46"/>
      <c r="CM52" s="46"/>
      <c r="CN52" s="46"/>
      <c r="CO52" s="46"/>
      <c r="CP52" s="46"/>
      <c r="CQ52" s="31">
        <f t="shared" ref="CQ52" si="199">CK52*$H52</f>
        <v>0</v>
      </c>
      <c r="CR52" s="29">
        <f t="shared" ref="CR52" si="200">SUM(CS52:CW52)</f>
        <v>0</v>
      </c>
      <c r="CS52" s="46"/>
      <c r="CT52" s="46"/>
      <c r="CU52" s="46"/>
      <c r="CV52" s="46"/>
      <c r="CW52" s="46"/>
      <c r="CX52" s="31">
        <f t="shared" ref="CX52" si="201">CR52*$H52</f>
        <v>0</v>
      </c>
      <c r="CY52" s="29">
        <f t="shared" ref="CY52" si="202">SUM(CZ52:DD52)</f>
        <v>0</v>
      </c>
      <c r="CZ52" s="46"/>
      <c r="DA52" s="46"/>
      <c r="DB52" s="46"/>
      <c r="DC52" s="46"/>
      <c r="DD52" s="46"/>
      <c r="DE52" s="31">
        <f t="shared" ref="DE52" si="203">CY52*$H52</f>
        <v>0</v>
      </c>
      <c r="DF52" s="29">
        <f t="shared" ref="DF52" si="204">SUM(DG52:DK52)</f>
        <v>0</v>
      </c>
      <c r="DG52" s="46"/>
      <c r="DH52" s="46"/>
      <c r="DI52" s="46"/>
      <c r="DJ52" s="46"/>
      <c r="DK52" s="46"/>
      <c r="DL52" s="31">
        <f t="shared" ref="DL52" si="205">DF52*$H52</f>
        <v>0</v>
      </c>
      <c r="DM52" s="29">
        <f t="shared" ref="DM52" si="206">SUM(DN52:DR52)</f>
        <v>0</v>
      </c>
      <c r="DN52" s="46"/>
      <c r="DO52" s="46"/>
      <c r="DP52" s="46"/>
      <c r="DQ52" s="46"/>
      <c r="DR52" s="46"/>
      <c r="DS52" s="31">
        <f t="shared" ref="DS52" si="207">DM52*$H52</f>
        <v>0</v>
      </c>
      <c r="DT52" s="29">
        <f t="shared" ref="DT52" si="208">SUM(DU52:DY52)</f>
        <v>0</v>
      </c>
      <c r="DU52" s="46"/>
      <c r="DV52" s="46"/>
      <c r="DW52" s="46"/>
      <c r="DX52" s="46"/>
      <c r="DY52" s="46"/>
      <c r="DZ52" s="31">
        <f t="shared" ref="DZ52" si="209">DT52*$H52</f>
        <v>0</v>
      </c>
      <c r="EA52" s="29">
        <f t="shared" ref="EA52" si="210">SUM(EB52:EF52)</f>
        <v>0</v>
      </c>
      <c r="EB52" s="46"/>
      <c r="EC52" s="46"/>
      <c r="ED52" s="46"/>
      <c r="EE52" s="46"/>
      <c r="EF52" s="46"/>
      <c r="EG52" s="31">
        <f t="shared" ref="EG52" si="211">EA52*$H52</f>
        <v>0</v>
      </c>
      <c r="EH52" s="30">
        <f t="shared" ref="EH52" si="212">1-EJ52</f>
        <v>1</v>
      </c>
      <c r="EI52" s="31">
        <f t="shared" ref="EI52" si="213">H52-EK52</f>
        <v>0</v>
      </c>
      <c r="EJ52" s="30">
        <f t="shared" si="171"/>
        <v>0</v>
      </c>
      <c r="EK52" s="148">
        <f t="shared" si="173"/>
        <v>0</v>
      </c>
    </row>
    <row r="53" spans="1:141" outlineLevel="1" x14ac:dyDescent="0.2">
      <c r="A53" s="109" t="s">
        <v>77</v>
      </c>
      <c r="B53" s="48" t="s">
        <v>831</v>
      </c>
      <c r="C53" s="211" t="s">
        <v>1670</v>
      </c>
      <c r="D53" s="141" t="s">
        <v>832</v>
      </c>
      <c r="E53" s="33" t="s">
        <v>1057</v>
      </c>
      <c r="F53" s="165">
        <v>8409.4500000000007</v>
      </c>
      <c r="G53" s="581"/>
      <c r="H53" s="574">
        <f t="shared" si="174"/>
        <v>0</v>
      </c>
      <c r="I53" s="574">
        <f t="shared" ref="I53:I54" si="214">ROUND(F53*H53,2)</f>
        <v>0</v>
      </c>
      <c r="J53" s="586" t="e">
        <f t="shared" si="175"/>
        <v>#DIV/0!</v>
      </c>
      <c r="K53" s="564">
        <f>EH53</f>
        <v>1</v>
      </c>
      <c r="L53" s="29">
        <f>SUM(M53:Q53)</f>
        <v>0</v>
      </c>
      <c r="M53" s="46"/>
      <c r="N53" s="46"/>
      <c r="O53" s="46"/>
      <c r="P53" s="46"/>
      <c r="Q53" s="46"/>
      <c r="R53" s="31">
        <f>L53*$H53</f>
        <v>0</v>
      </c>
      <c r="S53" s="29">
        <f>SUM(T53:X53)</f>
        <v>0</v>
      </c>
      <c r="T53" s="46"/>
      <c r="U53" s="46"/>
      <c r="V53" s="46"/>
      <c r="W53" s="46"/>
      <c r="X53" s="46"/>
      <c r="Y53" s="31">
        <f>S53*$H53</f>
        <v>0</v>
      </c>
      <c r="Z53" s="29">
        <f>SUM(AA53:AE53)</f>
        <v>0</v>
      </c>
      <c r="AA53" s="46"/>
      <c r="AB53" s="46"/>
      <c r="AC53" s="46"/>
      <c r="AD53" s="46"/>
      <c r="AE53" s="46"/>
      <c r="AF53" s="31">
        <f>Z53*$H53</f>
        <v>0</v>
      </c>
      <c r="AG53" s="29">
        <f>SUM(AH53:AL53)</f>
        <v>0</v>
      </c>
      <c r="AH53" s="46"/>
      <c r="AI53" s="46"/>
      <c r="AJ53" s="46"/>
      <c r="AK53" s="46"/>
      <c r="AL53" s="46"/>
      <c r="AM53" s="31">
        <f>AG53*$H53</f>
        <v>0</v>
      </c>
      <c r="AN53" s="29">
        <f>SUM(AO53:AS53)</f>
        <v>0</v>
      </c>
      <c r="AO53" s="46"/>
      <c r="AP53" s="46"/>
      <c r="AQ53" s="46"/>
      <c r="AR53" s="46"/>
      <c r="AS53" s="46"/>
      <c r="AT53" s="31">
        <f>AN53*$H53</f>
        <v>0</v>
      </c>
      <c r="AU53" s="29">
        <f>SUM(AV53:AZ53)</f>
        <v>0</v>
      </c>
      <c r="AV53" s="46"/>
      <c r="AW53" s="46"/>
      <c r="AX53" s="46"/>
      <c r="AY53" s="46"/>
      <c r="AZ53" s="46"/>
      <c r="BA53" s="31">
        <f>AU53*$H53</f>
        <v>0</v>
      </c>
      <c r="BB53" s="29">
        <f>SUM(BC53:BG53)</f>
        <v>0</v>
      </c>
      <c r="BC53" s="46"/>
      <c r="BD53" s="46"/>
      <c r="BE53" s="46"/>
      <c r="BF53" s="46"/>
      <c r="BG53" s="46"/>
      <c r="BH53" s="31">
        <f>BB53*$H53</f>
        <v>0</v>
      </c>
      <c r="BI53" s="29">
        <f>SUM(BJ53:BN53)</f>
        <v>0</v>
      </c>
      <c r="BJ53" s="46"/>
      <c r="BK53" s="46"/>
      <c r="BL53" s="46"/>
      <c r="BM53" s="46"/>
      <c r="BN53" s="46"/>
      <c r="BO53" s="31">
        <f>BI53*$H53</f>
        <v>0</v>
      </c>
      <c r="BP53" s="29">
        <f>SUM(BQ53:BU53)</f>
        <v>0</v>
      </c>
      <c r="BQ53" s="46"/>
      <c r="BR53" s="46"/>
      <c r="BS53" s="46"/>
      <c r="BT53" s="46"/>
      <c r="BU53" s="46"/>
      <c r="BV53" s="31">
        <f>BP53*$H53</f>
        <v>0</v>
      </c>
      <c r="BW53" s="29">
        <f>SUM(BX53:CB53)</f>
        <v>0</v>
      </c>
      <c r="BX53" s="46"/>
      <c r="BY53" s="46"/>
      <c r="BZ53" s="46"/>
      <c r="CA53" s="46"/>
      <c r="CB53" s="46"/>
      <c r="CC53" s="31">
        <f>BW53*$H53</f>
        <v>0</v>
      </c>
      <c r="CD53" s="29">
        <f>SUM(CE53:CI53)</f>
        <v>0</v>
      </c>
      <c r="CE53" s="46"/>
      <c r="CF53" s="46"/>
      <c r="CG53" s="46"/>
      <c r="CH53" s="46"/>
      <c r="CI53" s="46"/>
      <c r="CJ53" s="31">
        <f>CD53*$H53</f>
        <v>0</v>
      </c>
      <c r="CK53" s="29">
        <f>SUM(CL53:CP53)</f>
        <v>0</v>
      </c>
      <c r="CL53" s="46"/>
      <c r="CM53" s="46"/>
      <c r="CN53" s="46"/>
      <c r="CO53" s="46"/>
      <c r="CP53" s="46"/>
      <c r="CQ53" s="31">
        <f>CK53*$H53</f>
        <v>0</v>
      </c>
      <c r="CR53" s="29">
        <f>SUM(CS53:CW53)</f>
        <v>0</v>
      </c>
      <c r="CS53" s="46"/>
      <c r="CT53" s="46"/>
      <c r="CU53" s="46"/>
      <c r="CV53" s="46"/>
      <c r="CW53" s="46"/>
      <c r="CX53" s="31">
        <f>CR53*$H53</f>
        <v>0</v>
      </c>
      <c r="CY53" s="29">
        <f>SUM(CZ53:DD53)</f>
        <v>0</v>
      </c>
      <c r="CZ53" s="46"/>
      <c r="DA53" s="46"/>
      <c r="DB53" s="46"/>
      <c r="DC53" s="46"/>
      <c r="DD53" s="46"/>
      <c r="DE53" s="31">
        <f>CY53*$H53</f>
        <v>0</v>
      </c>
      <c r="DF53" s="29">
        <f>SUM(DG53:DK53)</f>
        <v>0</v>
      </c>
      <c r="DG53" s="46"/>
      <c r="DH53" s="46"/>
      <c r="DI53" s="46"/>
      <c r="DJ53" s="46"/>
      <c r="DK53" s="46"/>
      <c r="DL53" s="31">
        <f>DF53*$H53</f>
        <v>0</v>
      </c>
      <c r="DM53" s="29">
        <f>SUM(DN53:DR53)</f>
        <v>0</v>
      </c>
      <c r="DN53" s="46"/>
      <c r="DO53" s="46"/>
      <c r="DP53" s="46"/>
      <c r="DQ53" s="46"/>
      <c r="DR53" s="46"/>
      <c r="DS53" s="31">
        <f>DM53*$H53</f>
        <v>0</v>
      </c>
      <c r="DT53" s="29">
        <f>SUM(DU53:DY53)</f>
        <v>0</v>
      </c>
      <c r="DU53" s="46"/>
      <c r="DV53" s="46"/>
      <c r="DW53" s="46"/>
      <c r="DX53" s="46"/>
      <c r="DY53" s="46"/>
      <c r="DZ53" s="31">
        <f>DT53*$H53</f>
        <v>0</v>
      </c>
      <c r="EA53" s="29">
        <f>SUM(EB53:EF53)</f>
        <v>0</v>
      </c>
      <c r="EB53" s="46"/>
      <c r="EC53" s="46"/>
      <c r="ED53" s="46"/>
      <c r="EE53" s="46"/>
      <c r="EF53" s="46"/>
      <c r="EG53" s="31">
        <f>EA53*$H53</f>
        <v>0</v>
      </c>
      <c r="EH53" s="30">
        <f>1-EJ53</f>
        <v>1</v>
      </c>
      <c r="EI53" s="31">
        <f>H53-EK53</f>
        <v>0</v>
      </c>
      <c r="EJ53" s="30">
        <f t="shared" si="171"/>
        <v>0</v>
      </c>
      <c r="EK53" s="148">
        <f>SUM(CQ53,CJ53,CC53,BV53,BO53,BH53,BA53,AT53,AM53,AF53,Y53,R53,CX53,DE53,DL53,DS53,DZ53,EG53)</f>
        <v>0</v>
      </c>
    </row>
    <row r="54" spans="1:141" outlineLevel="1" x14ac:dyDescent="0.2">
      <c r="A54" s="109" t="s">
        <v>78</v>
      </c>
      <c r="B54" s="48" t="s">
        <v>1712</v>
      </c>
      <c r="C54" s="211" t="s">
        <v>1669</v>
      </c>
      <c r="D54" s="141" t="s">
        <v>909</v>
      </c>
      <c r="E54" s="326" t="s">
        <v>1057</v>
      </c>
      <c r="F54" s="577">
        <v>345.45</v>
      </c>
      <c r="G54" s="581"/>
      <c r="H54" s="574">
        <f t="shared" si="174"/>
        <v>0</v>
      </c>
      <c r="I54" s="574">
        <f t="shared" si="214"/>
        <v>0</v>
      </c>
      <c r="J54" s="586" t="e">
        <f t="shared" si="175"/>
        <v>#DIV/0!</v>
      </c>
      <c r="K54" s="564">
        <f>EH54</f>
        <v>1</v>
      </c>
      <c r="L54" s="29">
        <f>SUM(M54:Q54)</f>
        <v>0</v>
      </c>
      <c r="M54" s="46"/>
      <c r="N54" s="46"/>
      <c r="O54" s="46"/>
      <c r="P54" s="46"/>
      <c r="Q54" s="46"/>
      <c r="R54" s="31">
        <f>L54*$H54</f>
        <v>0</v>
      </c>
      <c r="S54" s="29">
        <f>SUM(T54:X54)</f>
        <v>0</v>
      </c>
      <c r="T54" s="46"/>
      <c r="U54" s="46"/>
      <c r="V54" s="46"/>
      <c r="W54" s="46"/>
      <c r="X54" s="46"/>
      <c r="Y54" s="31">
        <f>S54*$H54</f>
        <v>0</v>
      </c>
      <c r="Z54" s="29">
        <f>SUM(AA54:AE54)</f>
        <v>0</v>
      </c>
      <c r="AA54" s="46"/>
      <c r="AB54" s="46"/>
      <c r="AC54" s="46"/>
      <c r="AD54" s="46"/>
      <c r="AE54" s="46"/>
      <c r="AF54" s="31">
        <f>Z54*$H54</f>
        <v>0</v>
      </c>
      <c r="AG54" s="29">
        <f>SUM(AH54:AL54)</f>
        <v>0</v>
      </c>
      <c r="AH54" s="46"/>
      <c r="AI54" s="46"/>
      <c r="AJ54" s="46"/>
      <c r="AK54" s="46"/>
      <c r="AL54" s="46"/>
      <c r="AM54" s="31">
        <f>AG54*$H54</f>
        <v>0</v>
      </c>
      <c r="AN54" s="29">
        <f>SUM(AO54:AS54)</f>
        <v>0</v>
      </c>
      <c r="AO54" s="46"/>
      <c r="AP54" s="46"/>
      <c r="AQ54" s="46"/>
      <c r="AR54" s="46"/>
      <c r="AS54" s="46"/>
      <c r="AT54" s="31">
        <f>AN54*$H54</f>
        <v>0</v>
      </c>
      <c r="AU54" s="29">
        <f>SUM(AV54:AZ54)</f>
        <v>0</v>
      </c>
      <c r="AV54" s="46"/>
      <c r="AW54" s="46"/>
      <c r="AX54" s="46"/>
      <c r="AY54" s="46"/>
      <c r="AZ54" s="46"/>
      <c r="BA54" s="31">
        <f>AU54*$H54</f>
        <v>0</v>
      </c>
      <c r="BB54" s="29">
        <f>SUM(BC54:BG54)</f>
        <v>0</v>
      </c>
      <c r="BC54" s="46"/>
      <c r="BD54" s="46"/>
      <c r="BE54" s="46"/>
      <c r="BF54" s="46"/>
      <c r="BG54" s="46"/>
      <c r="BH54" s="31">
        <f>BB54*$H54</f>
        <v>0</v>
      </c>
      <c r="BI54" s="29">
        <f>SUM(BJ54:BN54)</f>
        <v>0</v>
      </c>
      <c r="BJ54" s="46"/>
      <c r="BK54" s="46"/>
      <c r="BL54" s="46"/>
      <c r="BM54" s="46"/>
      <c r="BN54" s="46"/>
      <c r="BO54" s="31">
        <f>BI54*$H54</f>
        <v>0</v>
      </c>
      <c r="BP54" s="29">
        <f>SUM(BQ54:BU54)</f>
        <v>0</v>
      </c>
      <c r="BQ54" s="46"/>
      <c r="BR54" s="46"/>
      <c r="BS54" s="46"/>
      <c r="BT54" s="46"/>
      <c r="BU54" s="46"/>
      <c r="BV54" s="31">
        <f>BP54*$H54</f>
        <v>0</v>
      </c>
      <c r="BW54" s="29">
        <f>SUM(BX54:CB54)</f>
        <v>0</v>
      </c>
      <c r="BX54" s="46"/>
      <c r="BY54" s="46"/>
      <c r="BZ54" s="46"/>
      <c r="CA54" s="46"/>
      <c r="CB54" s="46"/>
      <c r="CC54" s="31">
        <f>BW54*$H54</f>
        <v>0</v>
      </c>
      <c r="CD54" s="29">
        <f>SUM(CE54:CI54)</f>
        <v>0</v>
      </c>
      <c r="CE54" s="46"/>
      <c r="CF54" s="46"/>
      <c r="CG54" s="46"/>
      <c r="CH54" s="46"/>
      <c r="CI54" s="46"/>
      <c r="CJ54" s="31">
        <f>CD54*$H54</f>
        <v>0</v>
      </c>
      <c r="CK54" s="29">
        <f>SUM(CL54:CP54)</f>
        <v>0</v>
      </c>
      <c r="CL54" s="46"/>
      <c r="CM54" s="46"/>
      <c r="CN54" s="46"/>
      <c r="CO54" s="46"/>
      <c r="CP54" s="46"/>
      <c r="CQ54" s="31">
        <f>CK54*$H54</f>
        <v>0</v>
      </c>
      <c r="CR54" s="29">
        <f>SUM(CS54:CW54)</f>
        <v>0</v>
      </c>
      <c r="CS54" s="46"/>
      <c r="CT54" s="46"/>
      <c r="CU54" s="46"/>
      <c r="CV54" s="46"/>
      <c r="CW54" s="46"/>
      <c r="CX54" s="31">
        <f>CR54*$H54</f>
        <v>0</v>
      </c>
      <c r="CY54" s="29">
        <f>SUM(CZ54:DD54)</f>
        <v>0</v>
      </c>
      <c r="CZ54" s="46"/>
      <c r="DA54" s="46"/>
      <c r="DB54" s="46"/>
      <c r="DC54" s="46"/>
      <c r="DD54" s="46"/>
      <c r="DE54" s="31">
        <f>CY54*$H54</f>
        <v>0</v>
      </c>
      <c r="DF54" s="29">
        <f>SUM(DG54:DK54)</f>
        <v>0</v>
      </c>
      <c r="DG54" s="46"/>
      <c r="DH54" s="46"/>
      <c r="DI54" s="46"/>
      <c r="DJ54" s="46"/>
      <c r="DK54" s="46"/>
      <c r="DL54" s="31">
        <f>DF54*$H54</f>
        <v>0</v>
      </c>
      <c r="DM54" s="29">
        <f>SUM(DN54:DR54)</f>
        <v>0</v>
      </c>
      <c r="DN54" s="46"/>
      <c r="DO54" s="46"/>
      <c r="DP54" s="46"/>
      <c r="DQ54" s="46"/>
      <c r="DR54" s="46"/>
      <c r="DS54" s="31">
        <f>DM54*$H54</f>
        <v>0</v>
      </c>
      <c r="DT54" s="29">
        <f>SUM(DU54:DY54)</f>
        <v>0</v>
      </c>
      <c r="DU54" s="46"/>
      <c r="DV54" s="46"/>
      <c r="DW54" s="46"/>
      <c r="DX54" s="46"/>
      <c r="DY54" s="46"/>
      <c r="DZ54" s="31">
        <f>DT54*$H54</f>
        <v>0</v>
      </c>
      <c r="EA54" s="29">
        <f>SUM(EB54:EF54)</f>
        <v>0</v>
      </c>
      <c r="EB54" s="46"/>
      <c r="EC54" s="46"/>
      <c r="ED54" s="46"/>
      <c r="EE54" s="46"/>
      <c r="EF54" s="46"/>
      <c r="EG54" s="31">
        <f>EA54*$H54</f>
        <v>0</v>
      </c>
      <c r="EH54" s="30">
        <f>1-EJ54</f>
        <v>1</v>
      </c>
      <c r="EI54" s="31">
        <f>H54-EK54</f>
        <v>0</v>
      </c>
      <c r="EJ54" s="30">
        <f t="shared" si="171"/>
        <v>0</v>
      </c>
      <c r="EK54" s="148">
        <f>SUM(CQ54,CJ54,CC54,BV54,BO54,BH54,BA54,AT54,AM54,AF54,Y54,R54,CX54,DE54,DL54,DS54,DZ54,EG54)</f>
        <v>0</v>
      </c>
    </row>
    <row r="55" spans="1:141" outlineLevel="1" x14ac:dyDescent="0.2">
      <c r="A55" s="571" t="s">
        <v>82</v>
      </c>
      <c r="B55" s="572"/>
      <c r="C55" s="214"/>
      <c r="D55" s="215" t="s">
        <v>931</v>
      </c>
      <c r="E55" s="234"/>
      <c r="F55" s="234"/>
      <c r="G55" s="580"/>
      <c r="H55" s="573"/>
      <c r="I55" s="584">
        <f>SUM(I56:I59)</f>
        <v>0</v>
      </c>
      <c r="J55" s="585" t="e">
        <f>SUM(J56:J59)</f>
        <v>#DIV/0!</v>
      </c>
      <c r="K55" s="564">
        <f t="shared" ref="K55" si="215">EH55</f>
        <v>0</v>
      </c>
      <c r="L55" s="29"/>
      <c r="M55" s="46"/>
      <c r="N55" s="46"/>
      <c r="O55" s="46"/>
      <c r="P55" s="46"/>
      <c r="Q55" s="46"/>
      <c r="R55" s="31"/>
      <c r="S55" s="29"/>
      <c r="T55" s="46"/>
      <c r="U55" s="46"/>
      <c r="V55" s="46"/>
      <c r="W55" s="46"/>
      <c r="X55" s="46"/>
      <c r="Y55" s="31"/>
      <c r="Z55" s="29"/>
      <c r="AA55" s="46"/>
      <c r="AB55" s="46"/>
      <c r="AC55" s="46"/>
      <c r="AD55" s="46"/>
      <c r="AE55" s="46"/>
      <c r="AF55" s="31"/>
      <c r="AG55" s="29"/>
      <c r="AH55" s="46"/>
      <c r="AI55" s="46"/>
      <c r="AJ55" s="46"/>
      <c r="AK55" s="46"/>
      <c r="AL55" s="46"/>
      <c r="AM55" s="31"/>
      <c r="AN55" s="29"/>
      <c r="AO55" s="46"/>
      <c r="AP55" s="46"/>
      <c r="AQ55" s="46"/>
      <c r="AR55" s="46"/>
      <c r="AS55" s="46"/>
      <c r="AT55" s="31"/>
      <c r="AU55" s="29"/>
      <c r="AV55" s="46"/>
      <c r="AW55" s="46"/>
      <c r="AX55" s="46"/>
      <c r="AY55" s="46"/>
      <c r="AZ55" s="46"/>
      <c r="BA55" s="31"/>
      <c r="BB55" s="29"/>
      <c r="BC55" s="46"/>
      <c r="BD55" s="46"/>
      <c r="BE55" s="46"/>
      <c r="BF55" s="46"/>
      <c r="BG55" s="46"/>
      <c r="BH55" s="31"/>
      <c r="BI55" s="29"/>
      <c r="BJ55" s="46"/>
      <c r="BK55" s="46"/>
      <c r="BL55" s="46"/>
      <c r="BM55" s="46"/>
      <c r="BN55" s="46"/>
      <c r="BO55" s="31"/>
      <c r="BP55" s="29"/>
      <c r="BQ55" s="46"/>
      <c r="BR55" s="46"/>
      <c r="BS55" s="46"/>
      <c r="BT55" s="46"/>
      <c r="BU55" s="46"/>
      <c r="BV55" s="31"/>
      <c r="BW55" s="29"/>
      <c r="BX55" s="46"/>
      <c r="BY55" s="46"/>
      <c r="BZ55" s="46"/>
      <c r="CA55" s="46"/>
      <c r="CB55" s="46"/>
      <c r="CC55" s="31"/>
      <c r="CD55" s="29"/>
      <c r="CE55" s="46"/>
      <c r="CF55" s="46"/>
      <c r="CG55" s="46"/>
      <c r="CH55" s="46"/>
      <c r="CI55" s="46"/>
      <c r="CJ55" s="31"/>
      <c r="CK55" s="29"/>
      <c r="CL55" s="46"/>
      <c r="CM55" s="46"/>
      <c r="CN55" s="46"/>
      <c r="CO55" s="46"/>
      <c r="CP55" s="46"/>
      <c r="CQ55" s="31"/>
      <c r="CR55" s="29"/>
      <c r="CS55" s="46"/>
      <c r="CT55" s="46"/>
      <c r="CU55" s="46"/>
      <c r="CV55" s="46"/>
      <c r="CW55" s="46"/>
      <c r="CX55" s="31"/>
      <c r="CY55" s="29"/>
      <c r="CZ55" s="46"/>
      <c r="DA55" s="46"/>
      <c r="DB55" s="46"/>
      <c r="DC55" s="46"/>
      <c r="DD55" s="46"/>
      <c r="DE55" s="31"/>
      <c r="DF55" s="29"/>
      <c r="DG55" s="46"/>
      <c r="DH55" s="46"/>
      <c r="DI55" s="46"/>
      <c r="DJ55" s="46"/>
      <c r="DK55" s="46"/>
      <c r="DL55" s="31"/>
      <c r="DM55" s="29"/>
      <c r="DN55" s="46"/>
      <c r="DO55" s="46"/>
      <c r="DP55" s="46"/>
      <c r="DQ55" s="46"/>
      <c r="DR55" s="46"/>
      <c r="DS55" s="31"/>
      <c r="DT55" s="29"/>
      <c r="DU55" s="46"/>
      <c r="DV55" s="46"/>
      <c r="DW55" s="46"/>
      <c r="DX55" s="46"/>
      <c r="DY55" s="46"/>
      <c r="DZ55" s="31"/>
      <c r="EA55" s="29"/>
      <c r="EB55" s="46"/>
      <c r="EC55" s="46"/>
      <c r="ED55" s="46"/>
      <c r="EE55" s="46"/>
      <c r="EF55" s="46"/>
      <c r="EG55" s="31"/>
      <c r="EH55" s="30"/>
      <c r="EI55" s="31"/>
      <c r="EJ55" s="30">
        <f t="shared" ref="EJ55" si="216">SUM(CK55,CD55,BW55,BP55,BI55,BB55,AU55,AN55,AG55,Z55,S55,L55,CR55,CY55,DF55,DM55,DT55,EA55)</f>
        <v>0</v>
      </c>
      <c r="EK55" s="148">
        <f t="shared" ref="EK55" si="217">SUM(CQ55,CJ55,CC55,BV55,BO55,BH55,BA55,AT55,AM55,AF55,Y55,R55,CX55,DE55,DL55,DS55,DZ55,EG55)</f>
        <v>0</v>
      </c>
    </row>
    <row r="56" spans="1:141" s="555" customFormat="1" ht="25.5" customHeight="1" outlineLevel="1" x14ac:dyDescent="0.2">
      <c r="A56" s="545" t="s">
        <v>83</v>
      </c>
      <c r="B56" s="546">
        <v>102504</v>
      </c>
      <c r="C56" s="211" t="s">
        <v>1671</v>
      </c>
      <c r="D56" s="547" t="s">
        <v>1668</v>
      </c>
      <c r="E56" s="548" t="s">
        <v>25</v>
      </c>
      <c r="F56" s="549">
        <v>1360.8</v>
      </c>
      <c r="G56" s="581"/>
      <c r="H56" s="574">
        <f t="shared" ref="H56:H59" si="218">ROUND(G56*(1+$E$80),2)</f>
        <v>0</v>
      </c>
      <c r="I56" s="574">
        <f t="shared" ref="I56:I59" si="219">ROUND(F56*H56,2)</f>
        <v>0</v>
      </c>
      <c r="J56" s="586" t="e">
        <f t="shared" ref="J56:J59" si="220">I56/$I$80</f>
        <v>#DIV/0!</v>
      </c>
      <c r="K56" s="564">
        <f t="shared" ref="K56:K57" si="221">EH56</f>
        <v>1</v>
      </c>
      <c r="L56" s="550">
        <f>SUM(M56:Q56)</f>
        <v>0</v>
      </c>
      <c r="M56" s="551"/>
      <c r="N56" s="551"/>
      <c r="O56" s="551"/>
      <c r="P56" s="551"/>
      <c r="Q56" s="551"/>
      <c r="R56" s="552">
        <f>L56*$H56</f>
        <v>0</v>
      </c>
      <c r="S56" s="550">
        <f>SUM(T56:X56)</f>
        <v>0</v>
      </c>
      <c r="T56" s="551"/>
      <c r="U56" s="551"/>
      <c r="V56" s="551"/>
      <c r="W56" s="551"/>
      <c r="X56" s="551"/>
      <c r="Y56" s="552">
        <f>S56*$H56</f>
        <v>0</v>
      </c>
      <c r="Z56" s="550">
        <f>SUM(AA56:AE56)</f>
        <v>0</v>
      </c>
      <c r="AA56" s="551"/>
      <c r="AB56" s="551"/>
      <c r="AC56" s="551"/>
      <c r="AD56" s="551"/>
      <c r="AE56" s="551"/>
      <c r="AF56" s="552">
        <f>Z56*$H56</f>
        <v>0</v>
      </c>
      <c r="AG56" s="550">
        <f>SUM(AH56:AL56)</f>
        <v>0</v>
      </c>
      <c r="AH56" s="551"/>
      <c r="AI56" s="551"/>
      <c r="AJ56" s="551"/>
      <c r="AK56" s="551"/>
      <c r="AL56" s="551"/>
      <c r="AM56" s="552">
        <f>AG56*$H56</f>
        <v>0</v>
      </c>
      <c r="AN56" s="550">
        <f>SUM(AO56:AS56)</f>
        <v>0</v>
      </c>
      <c r="AO56" s="551"/>
      <c r="AP56" s="551"/>
      <c r="AQ56" s="551"/>
      <c r="AR56" s="551"/>
      <c r="AS56" s="551"/>
      <c r="AT56" s="552">
        <f>AN56*$H56</f>
        <v>0</v>
      </c>
      <c r="AU56" s="550">
        <f>SUM(AV56:AZ56)</f>
        <v>0</v>
      </c>
      <c r="AV56" s="551"/>
      <c r="AW56" s="551"/>
      <c r="AX56" s="551"/>
      <c r="AY56" s="551"/>
      <c r="AZ56" s="551"/>
      <c r="BA56" s="552">
        <f>AU56*$H56</f>
        <v>0</v>
      </c>
      <c r="BB56" s="550">
        <f>SUM(BC56:BG56)</f>
        <v>0</v>
      </c>
      <c r="BC56" s="551"/>
      <c r="BD56" s="551"/>
      <c r="BE56" s="551"/>
      <c r="BF56" s="551"/>
      <c r="BG56" s="551"/>
      <c r="BH56" s="552">
        <f>BB56*$H56</f>
        <v>0</v>
      </c>
      <c r="BI56" s="550">
        <f>SUM(BJ56:BN56)</f>
        <v>0</v>
      </c>
      <c r="BJ56" s="551"/>
      <c r="BK56" s="551"/>
      <c r="BL56" s="551"/>
      <c r="BM56" s="551"/>
      <c r="BN56" s="551"/>
      <c r="BO56" s="552">
        <f>BI56*$H56</f>
        <v>0</v>
      </c>
      <c r="BP56" s="550">
        <f>SUM(BQ56:BU56)</f>
        <v>0</v>
      </c>
      <c r="BQ56" s="551"/>
      <c r="BR56" s="551"/>
      <c r="BS56" s="551"/>
      <c r="BT56" s="551"/>
      <c r="BU56" s="551"/>
      <c r="BV56" s="552">
        <f>BP56*$H56</f>
        <v>0</v>
      </c>
      <c r="BW56" s="550">
        <f>SUM(BX56:CB56)</f>
        <v>0</v>
      </c>
      <c r="BX56" s="551"/>
      <c r="BY56" s="551"/>
      <c r="BZ56" s="551"/>
      <c r="CA56" s="551"/>
      <c r="CB56" s="551"/>
      <c r="CC56" s="552">
        <f>BW56*$H56</f>
        <v>0</v>
      </c>
      <c r="CD56" s="550">
        <f>SUM(CE56:CI56)</f>
        <v>0</v>
      </c>
      <c r="CE56" s="551"/>
      <c r="CF56" s="551"/>
      <c r="CG56" s="551"/>
      <c r="CH56" s="551"/>
      <c r="CI56" s="551"/>
      <c r="CJ56" s="552">
        <f>CD56*$H56</f>
        <v>0</v>
      </c>
      <c r="CK56" s="550">
        <f>SUM(CL56:CP56)</f>
        <v>0</v>
      </c>
      <c r="CL56" s="551"/>
      <c r="CM56" s="551"/>
      <c r="CN56" s="551"/>
      <c r="CO56" s="551"/>
      <c r="CP56" s="551"/>
      <c r="CQ56" s="552">
        <f>CK56*$H56</f>
        <v>0</v>
      </c>
      <c r="CR56" s="550">
        <f>SUM(CS56:CW56)</f>
        <v>0</v>
      </c>
      <c r="CS56" s="551"/>
      <c r="CT56" s="551"/>
      <c r="CU56" s="551"/>
      <c r="CV56" s="551"/>
      <c r="CW56" s="551"/>
      <c r="CX56" s="552">
        <f>CR56*$H56</f>
        <v>0</v>
      </c>
      <c r="CY56" s="550">
        <f>SUM(CZ56:DD56)</f>
        <v>0</v>
      </c>
      <c r="CZ56" s="551"/>
      <c r="DA56" s="551"/>
      <c r="DB56" s="551"/>
      <c r="DC56" s="551"/>
      <c r="DD56" s="551"/>
      <c r="DE56" s="552">
        <f>CY56*$H56</f>
        <v>0</v>
      </c>
      <c r="DF56" s="550">
        <f>SUM(DG56:DK56)</f>
        <v>0</v>
      </c>
      <c r="DG56" s="551"/>
      <c r="DH56" s="551"/>
      <c r="DI56" s="551"/>
      <c r="DJ56" s="551"/>
      <c r="DK56" s="551"/>
      <c r="DL56" s="552">
        <f>DF56*$H56</f>
        <v>0</v>
      </c>
      <c r="DM56" s="550">
        <f>SUM(DN56:DR56)</f>
        <v>0</v>
      </c>
      <c r="DN56" s="551"/>
      <c r="DO56" s="551"/>
      <c r="DP56" s="551"/>
      <c r="DQ56" s="551"/>
      <c r="DR56" s="551"/>
      <c r="DS56" s="552">
        <f>DM56*$H56</f>
        <v>0</v>
      </c>
      <c r="DT56" s="550">
        <f>SUM(DU56:DY56)</f>
        <v>0</v>
      </c>
      <c r="DU56" s="551"/>
      <c r="DV56" s="551"/>
      <c r="DW56" s="551"/>
      <c r="DX56" s="551"/>
      <c r="DY56" s="551"/>
      <c r="DZ56" s="552">
        <f>DT56*$H56</f>
        <v>0</v>
      </c>
      <c r="EA56" s="550">
        <f>SUM(EB56:EF56)</f>
        <v>0</v>
      </c>
      <c r="EB56" s="551"/>
      <c r="EC56" s="551"/>
      <c r="ED56" s="551"/>
      <c r="EE56" s="551"/>
      <c r="EF56" s="551"/>
      <c r="EG56" s="552">
        <f>EA56*$H56</f>
        <v>0</v>
      </c>
      <c r="EH56" s="553">
        <f>1-EJ56</f>
        <v>1</v>
      </c>
      <c r="EI56" s="552">
        <f>H56-EK56</f>
        <v>0</v>
      </c>
      <c r="EJ56" s="553">
        <f t="shared" ref="EJ56:EJ57" si="222">SUM(CK56,CD56,BW56,BP56,BI56,BB56,AU56,AN56,AG56,Z56,S56,L56,CR56,CY56,DF56,DM56,DT56,EA56)</f>
        <v>0</v>
      </c>
      <c r="EK56" s="554">
        <f t="shared" ref="EK56:EK57" si="223">SUM(CQ56,CJ56,CC56,BV56,BO56,BH56,BA56,AT56,AM56,AF56,Y56,R56,CX56,DE56,DL56,DS56,DZ56,EG56)</f>
        <v>0</v>
      </c>
    </row>
    <row r="57" spans="1:141" s="555" customFormat="1" ht="25.5" outlineLevel="1" x14ac:dyDescent="0.2">
      <c r="A57" s="545" t="s">
        <v>84</v>
      </c>
      <c r="B57" s="546">
        <v>102491</v>
      </c>
      <c r="C57" s="211" t="s">
        <v>1671</v>
      </c>
      <c r="D57" s="547" t="s">
        <v>1674</v>
      </c>
      <c r="E57" s="548" t="s">
        <v>1057</v>
      </c>
      <c r="F57" s="549">
        <v>6597.15</v>
      </c>
      <c r="G57" s="581"/>
      <c r="H57" s="574">
        <f t="shared" si="218"/>
        <v>0</v>
      </c>
      <c r="I57" s="574">
        <f t="shared" si="219"/>
        <v>0</v>
      </c>
      <c r="J57" s="586" t="e">
        <f t="shared" si="220"/>
        <v>#DIV/0!</v>
      </c>
      <c r="K57" s="564">
        <f t="shared" si="221"/>
        <v>1</v>
      </c>
      <c r="L57" s="550">
        <f>SUM(M57:Q57)</f>
        <v>0</v>
      </c>
      <c r="M57" s="551"/>
      <c r="N57" s="551"/>
      <c r="O57" s="551"/>
      <c r="P57" s="551"/>
      <c r="Q57" s="551"/>
      <c r="R57" s="552">
        <f>L57*$H57</f>
        <v>0</v>
      </c>
      <c r="S57" s="550">
        <f>SUM(T57:X57)</f>
        <v>0</v>
      </c>
      <c r="T57" s="551"/>
      <c r="U57" s="551"/>
      <c r="V57" s="551"/>
      <c r="W57" s="551"/>
      <c r="X57" s="551"/>
      <c r="Y57" s="552">
        <f>S57*$H57</f>
        <v>0</v>
      </c>
      <c r="Z57" s="550">
        <f>SUM(AA57:AE57)</f>
        <v>0</v>
      </c>
      <c r="AA57" s="551"/>
      <c r="AB57" s="551"/>
      <c r="AC57" s="551"/>
      <c r="AD57" s="551"/>
      <c r="AE57" s="551"/>
      <c r="AF57" s="552">
        <f>Z57*$H57</f>
        <v>0</v>
      </c>
      <c r="AG57" s="550">
        <f>SUM(AH57:AL57)</f>
        <v>0</v>
      </c>
      <c r="AH57" s="551"/>
      <c r="AI57" s="551"/>
      <c r="AJ57" s="551"/>
      <c r="AK57" s="551"/>
      <c r="AL57" s="551"/>
      <c r="AM57" s="552">
        <f>AG57*$H57</f>
        <v>0</v>
      </c>
      <c r="AN57" s="550">
        <f>SUM(AO57:AS57)</f>
        <v>0</v>
      </c>
      <c r="AO57" s="551"/>
      <c r="AP57" s="551"/>
      <c r="AQ57" s="551"/>
      <c r="AR57" s="551"/>
      <c r="AS57" s="551"/>
      <c r="AT57" s="552">
        <f>AN57*$H57</f>
        <v>0</v>
      </c>
      <c r="AU57" s="550">
        <f>SUM(AV57:AZ57)</f>
        <v>0</v>
      </c>
      <c r="AV57" s="551"/>
      <c r="AW57" s="551"/>
      <c r="AX57" s="551"/>
      <c r="AY57" s="551"/>
      <c r="AZ57" s="551"/>
      <c r="BA57" s="552">
        <f>AU57*$H57</f>
        <v>0</v>
      </c>
      <c r="BB57" s="550">
        <f>SUM(BC57:BG57)</f>
        <v>0</v>
      </c>
      <c r="BC57" s="551"/>
      <c r="BD57" s="551"/>
      <c r="BE57" s="551"/>
      <c r="BF57" s="551"/>
      <c r="BG57" s="551"/>
      <c r="BH57" s="552">
        <f>BB57*$H57</f>
        <v>0</v>
      </c>
      <c r="BI57" s="550">
        <f>SUM(BJ57:BN57)</f>
        <v>0</v>
      </c>
      <c r="BJ57" s="551"/>
      <c r="BK57" s="551"/>
      <c r="BL57" s="551"/>
      <c r="BM57" s="551"/>
      <c r="BN57" s="551"/>
      <c r="BO57" s="552">
        <f>BI57*$H57</f>
        <v>0</v>
      </c>
      <c r="BP57" s="550">
        <f>SUM(BQ57:BU57)</f>
        <v>0</v>
      </c>
      <c r="BQ57" s="551"/>
      <c r="BR57" s="551"/>
      <c r="BS57" s="551"/>
      <c r="BT57" s="551"/>
      <c r="BU57" s="551"/>
      <c r="BV57" s="552">
        <f>BP57*$H57</f>
        <v>0</v>
      </c>
      <c r="BW57" s="550">
        <f>SUM(BX57:CB57)</f>
        <v>0</v>
      </c>
      <c r="BX57" s="551"/>
      <c r="BY57" s="551"/>
      <c r="BZ57" s="551"/>
      <c r="CA57" s="551"/>
      <c r="CB57" s="551"/>
      <c r="CC57" s="552">
        <f>BW57*$H57</f>
        <v>0</v>
      </c>
      <c r="CD57" s="550">
        <f>SUM(CE57:CI57)</f>
        <v>0</v>
      </c>
      <c r="CE57" s="551"/>
      <c r="CF57" s="551"/>
      <c r="CG57" s="551"/>
      <c r="CH57" s="551"/>
      <c r="CI57" s="551"/>
      <c r="CJ57" s="552">
        <f>CD57*$H57</f>
        <v>0</v>
      </c>
      <c r="CK57" s="550">
        <f>SUM(CL57:CP57)</f>
        <v>0</v>
      </c>
      <c r="CL57" s="551"/>
      <c r="CM57" s="551"/>
      <c r="CN57" s="551"/>
      <c r="CO57" s="551"/>
      <c r="CP57" s="551"/>
      <c r="CQ57" s="552">
        <f>CK57*$H57</f>
        <v>0</v>
      </c>
      <c r="CR57" s="550">
        <f>SUM(CS57:CW57)</f>
        <v>0</v>
      </c>
      <c r="CS57" s="551"/>
      <c r="CT57" s="551"/>
      <c r="CU57" s="551"/>
      <c r="CV57" s="551"/>
      <c r="CW57" s="551"/>
      <c r="CX57" s="552">
        <f>CR57*$H57</f>
        <v>0</v>
      </c>
      <c r="CY57" s="550">
        <f>SUM(CZ57:DD57)</f>
        <v>0</v>
      </c>
      <c r="CZ57" s="551"/>
      <c r="DA57" s="551"/>
      <c r="DB57" s="551"/>
      <c r="DC57" s="551"/>
      <c r="DD57" s="551"/>
      <c r="DE57" s="552">
        <f>CY57*$H57</f>
        <v>0</v>
      </c>
      <c r="DF57" s="550">
        <f>SUM(DG57:DK57)</f>
        <v>0</v>
      </c>
      <c r="DG57" s="551"/>
      <c r="DH57" s="551"/>
      <c r="DI57" s="551"/>
      <c r="DJ57" s="551"/>
      <c r="DK57" s="551"/>
      <c r="DL57" s="552">
        <f>DF57*$H57</f>
        <v>0</v>
      </c>
      <c r="DM57" s="550">
        <f>SUM(DN57:DR57)</f>
        <v>0</v>
      </c>
      <c r="DN57" s="551"/>
      <c r="DO57" s="551"/>
      <c r="DP57" s="551"/>
      <c r="DQ57" s="551"/>
      <c r="DR57" s="551"/>
      <c r="DS57" s="552">
        <f>DM57*$H57</f>
        <v>0</v>
      </c>
      <c r="DT57" s="550">
        <f>SUM(DU57:DY57)</f>
        <v>0</v>
      </c>
      <c r="DU57" s="551"/>
      <c r="DV57" s="551"/>
      <c r="DW57" s="551"/>
      <c r="DX57" s="551"/>
      <c r="DY57" s="551"/>
      <c r="DZ57" s="552">
        <f>DT57*$H57</f>
        <v>0</v>
      </c>
      <c r="EA57" s="550">
        <f>SUM(EB57:EF57)</f>
        <v>0</v>
      </c>
      <c r="EB57" s="551"/>
      <c r="EC57" s="551"/>
      <c r="ED57" s="551"/>
      <c r="EE57" s="551"/>
      <c r="EF57" s="551"/>
      <c r="EG57" s="552">
        <f>EA57*$H57</f>
        <v>0</v>
      </c>
      <c r="EH57" s="553">
        <f>1-EJ57</f>
        <v>1</v>
      </c>
      <c r="EI57" s="552">
        <f>H57-EK57</f>
        <v>0</v>
      </c>
      <c r="EJ57" s="553">
        <f t="shared" si="222"/>
        <v>0</v>
      </c>
      <c r="EK57" s="554">
        <f t="shared" si="223"/>
        <v>0</v>
      </c>
    </row>
    <row r="58" spans="1:141" s="555" customFormat="1" ht="27" customHeight="1" outlineLevel="1" x14ac:dyDescent="0.2">
      <c r="A58" s="545" t="s">
        <v>714</v>
      </c>
      <c r="B58" s="546">
        <v>102513</v>
      </c>
      <c r="C58" s="211" t="s">
        <v>1671</v>
      </c>
      <c r="D58" s="547" t="s">
        <v>1667</v>
      </c>
      <c r="E58" s="548" t="s">
        <v>1057</v>
      </c>
      <c r="F58" s="549">
        <v>457.8</v>
      </c>
      <c r="G58" s="581"/>
      <c r="H58" s="574">
        <f t="shared" si="218"/>
        <v>0</v>
      </c>
      <c r="I58" s="574">
        <f t="shared" si="219"/>
        <v>0</v>
      </c>
      <c r="J58" s="586" t="e">
        <f t="shared" si="220"/>
        <v>#DIV/0!</v>
      </c>
      <c r="K58" s="564">
        <f t="shared" ref="K58:K59" si="224">EH58</f>
        <v>1</v>
      </c>
      <c r="L58" s="550">
        <f>SUM(M58:Q58)</f>
        <v>0</v>
      </c>
      <c r="M58" s="551"/>
      <c r="N58" s="551"/>
      <c r="O58" s="551"/>
      <c r="P58" s="551"/>
      <c r="Q58" s="551"/>
      <c r="R58" s="552">
        <f>L58*$H58</f>
        <v>0</v>
      </c>
      <c r="S58" s="550">
        <f>SUM(T58:X58)</f>
        <v>0</v>
      </c>
      <c r="T58" s="551"/>
      <c r="U58" s="551"/>
      <c r="V58" s="551"/>
      <c r="W58" s="551"/>
      <c r="X58" s="551"/>
      <c r="Y58" s="552">
        <f>S58*$H58</f>
        <v>0</v>
      </c>
      <c r="Z58" s="550">
        <f>SUM(AA58:AE58)</f>
        <v>0</v>
      </c>
      <c r="AA58" s="551"/>
      <c r="AB58" s="551"/>
      <c r="AC58" s="551"/>
      <c r="AD58" s="551"/>
      <c r="AE58" s="551"/>
      <c r="AF58" s="552">
        <f>Z58*$H58</f>
        <v>0</v>
      </c>
      <c r="AG58" s="550">
        <f>SUM(AH58:AL58)</f>
        <v>0</v>
      </c>
      <c r="AH58" s="551"/>
      <c r="AI58" s="551"/>
      <c r="AJ58" s="551"/>
      <c r="AK58" s="551"/>
      <c r="AL58" s="551"/>
      <c r="AM58" s="552">
        <f>AG58*$H58</f>
        <v>0</v>
      </c>
      <c r="AN58" s="550">
        <f>SUM(AO58:AS58)</f>
        <v>0</v>
      </c>
      <c r="AO58" s="551"/>
      <c r="AP58" s="551"/>
      <c r="AQ58" s="551"/>
      <c r="AR58" s="551"/>
      <c r="AS58" s="551"/>
      <c r="AT58" s="552">
        <f>AN58*$H58</f>
        <v>0</v>
      </c>
      <c r="AU58" s="550">
        <f>SUM(AV58:AZ58)</f>
        <v>0</v>
      </c>
      <c r="AV58" s="551"/>
      <c r="AW58" s="551"/>
      <c r="AX58" s="551"/>
      <c r="AY58" s="551"/>
      <c r="AZ58" s="551"/>
      <c r="BA58" s="552">
        <f>AU58*$H58</f>
        <v>0</v>
      </c>
      <c r="BB58" s="550">
        <f>SUM(BC58:BG58)</f>
        <v>0</v>
      </c>
      <c r="BC58" s="551"/>
      <c r="BD58" s="551"/>
      <c r="BE58" s="551"/>
      <c r="BF58" s="551"/>
      <c r="BG58" s="551"/>
      <c r="BH58" s="552">
        <f>BB58*$H58</f>
        <v>0</v>
      </c>
      <c r="BI58" s="550">
        <f>SUM(BJ58:BN58)</f>
        <v>0</v>
      </c>
      <c r="BJ58" s="551"/>
      <c r="BK58" s="551"/>
      <c r="BL58" s="551"/>
      <c r="BM58" s="551"/>
      <c r="BN58" s="551"/>
      <c r="BO58" s="552">
        <f>BI58*$H58</f>
        <v>0</v>
      </c>
      <c r="BP58" s="550">
        <f>SUM(BQ58:BU58)</f>
        <v>0</v>
      </c>
      <c r="BQ58" s="551"/>
      <c r="BR58" s="551"/>
      <c r="BS58" s="551"/>
      <c r="BT58" s="551"/>
      <c r="BU58" s="551"/>
      <c r="BV58" s="552">
        <f>BP58*$H58</f>
        <v>0</v>
      </c>
      <c r="BW58" s="550">
        <f>SUM(BX58:CB58)</f>
        <v>0</v>
      </c>
      <c r="BX58" s="551"/>
      <c r="BY58" s="551"/>
      <c r="BZ58" s="551"/>
      <c r="CA58" s="551"/>
      <c r="CB58" s="551"/>
      <c r="CC58" s="552">
        <f>BW58*$H58</f>
        <v>0</v>
      </c>
      <c r="CD58" s="550">
        <f>SUM(CE58:CI58)</f>
        <v>0</v>
      </c>
      <c r="CE58" s="551"/>
      <c r="CF58" s="551"/>
      <c r="CG58" s="551"/>
      <c r="CH58" s="551"/>
      <c r="CI58" s="551"/>
      <c r="CJ58" s="552">
        <f>CD58*$H58</f>
        <v>0</v>
      </c>
      <c r="CK58" s="550">
        <f>SUM(CL58:CP58)</f>
        <v>0</v>
      </c>
      <c r="CL58" s="551"/>
      <c r="CM58" s="551"/>
      <c r="CN58" s="551"/>
      <c r="CO58" s="551"/>
      <c r="CP58" s="551"/>
      <c r="CQ58" s="552">
        <f>CK58*$H58</f>
        <v>0</v>
      </c>
      <c r="CR58" s="550">
        <f>SUM(CS58:CW58)</f>
        <v>0</v>
      </c>
      <c r="CS58" s="551"/>
      <c r="CT58" s="551"/>
      <c r="CU58" s="551"/>
      <c r="CV58" s="551"/>
      <c r="CW58" s="551"/>
      <c r="CX58" s="552">
        <f>CR58*$H58</f>
        <v>0</v>
      </c>
      <c r="CY58" s="550">
        <f>SUM(CZ58:DD58)</f>
        <v>0</v>
      </c>
      <c r="CZ58" s="551"/>
      <c r="DA58" s="551"/>
      <c r="DB58" s="551"/>
      <c r="DC58" s="551"/>
      <c r="DD58" s="551"/>
      <c r="DE58" s="552">
        <f>CY58*$H58</f>
        <v>0</v>
      </c>
      <c r="DF58" s="550">
        <f>SUM(DG58:DK58)</f>
        <v>0</v>
      </c>
      <c r="DG58" s="551"/>
      <c r="DH58" s="551"/>
      <c r="DI58" s="551"/>
      <c r="DJ58" s="551"/>
      <c r="DK58" s="551"/>
      <c r="DL58" s="552">
        <f>DF58*$H58</f>
        <v>0</v>
      </c>
      <c r="DM58" s="550">
        <f>SUM(DN58:DR58)</f>
        <v>0</v>
      </c>
      <c r="DN58" s="551"/>
      <c r="DO58" s="551"/>
      <c r="DP58" s="551"/>
      <c r="DQ58" s="551"/>
      <c r="DR58" s="551"/>
      <c r="DS58" s="552">
        <f>DM58*$H58</f>
        <v>0</v>
      </c>
      <c r="DT58" s="550">
        <f>SUM(DU58:DY58)</f>
        <v>0</v>
      </c>
      <c r="DU58" s="551"/>
      <c r="DV58" s="551"/>
      <c r="DW58" s="551"/>
      <c r="DX58" s="551"/>
      <c r="DY58" s="551"/>
      <c r="DZ58" s="552">
        <f>DT58*$H58</f>
        <v>0</v>
      </c>
      <c r="EA58" s="550">
        <f>SUM(EB58:EF58)</f>
        <v>0</v>
      </c>
      <c r="EB58" s="551"/>
      <c r="EC58" s="551"/>
      <c r="ED58" s="551"/>
      <c r="EE58" s="551"/>
      <c r="EF58" s="551"/>
      <c r="EG58" s="552">
        <f>EA58*$H58</f>
        <v>0</v>
      </c>
      <c r="EH58" s="553">
        <f>1-EJ58</f>
        <v>1</v>
      </c>
      <c r="EI58" s="552">
        <f>H58-EK58</f>
        <v>0</v>
      </c>
      <c r="EJ58" s="553">
        <f t="shared" ref="EJ58:EJ59" si="225">SUM(CK58,CD58,BW58,BP58,BI58,BB58,AU58,AN58,AG58,Z58,S58,L58,CR58,CY58,DF58,DM58,DT58,EA58)</f>
        <v>0</v>
      </c>
      <c r="EK58" s="554">
        <f t="shared" ref="EK58:EK59" si="226">SUM(CQ58,CJ58,CC58,BV58,BO58,BH58,BA58,AT58,AM58,AF58,Y58,R58,CX58,DE58,DL58,DS58,DZ58,EG58)</f>
        <v>0</v>
      </c>
    </row>
    <row r="59" spans="1:141" ht="25.5" outlineLevel="1" x14ac:dyDescent="0.2">
      <c r="A59" s="545" t="s">
        <v>715</v>
      </c>
      <c r="B59" s="47" t="s">
        <v>1713</v>
      </c>
      <c r="C59" s="211" t="s">
        <v>1669</v>
      </c>
      <c r="D59" s="141" t="s">
        <v>924</v>
      </c>
      <c r="E59" s="326" t="s">
        <v>11</v>
      </c>
      <c r="F59" s="577">
        <v>23.1</v>
      </c>
      <c r="G59" s="581"/>
      <c r="H59" s="574">
        <f t="shared" si="218"/>
        <v>0</v>
      </c>
      <c r="I59" s="574">
        <f t="shared" si="219"/>
        <v>0</v>
      </c>
      <c r="J59" s="586" t="e">
        <f t="shared" si="220"/>
        <v>#DIV/0!</v>
      </c>
      <c r="K59" s="564">
        <f t="shared" si="224"/>
        <v>1</v>
      </c>
      <c r="L59" s="29">
        <f>SUM(M59:Q59)</f>
        <v>0</v>
      </c>
      <c r="M59" s="46"/>
      <c r="N59" s="46"/>
      <c r="O59" s="46"/>
      <c r="P59" s="46"/>
      <c r="Q59" s="46"/>
      <c r="R59" s="31">
        <f>L59*$H59</f>
        <v>0</v>
      </c>
      <c r="S59" s="29">
        <f>SUM(T59:X59)</f>
        <v>0</v>
      </c>
      <c r="T59" s="46"/>
      <c r="U59" s="46"/>
      <c r="V59" s="46"/>
      <c r="W59" s="46"/>
      <c r="X59" s="46"/>
      <c r="Y59" s="31">
        <f>S59*$H59</f>
        <v>0</v>
      </c>
      <c r="Z59" s="29">
        <f>SUM(AA59:AE59)</f>
        <v>0</v>
      </c>
      <c r="AA59" s="46"/>
      <c r="AB59" s="46"/>
      <c r="AC59" s="46"/>
      <c r="AD59" s="46"/>
      <c r="AE59" s="46"/>
      <c r="AF59" s="31">
        <f>Z59*$H59</f>
        <v>0</v>
      </c>
      <c r="AG59" s="29">
        <f>SUM(AH59:AL59)</f>
        <v>0</v>
      </c>
      <c r="AH59" s="46"/>
      <c r="AI59" s="46"/>
      <c r="AJ59" s="46"/>
      <c r="AK59" s="46"/>
      <c r="AL59" s="46"/>
      <c r="AM59" s="31">
        <f>AG59*$H59</f>
        <v>0</v>
      </c>
      <c r="AN59" s="29">
        <f>SUM(AO59:AS59)</f>
        <v>0</v>
      </c>
      <c r="AO59" s="46"/>
      <c r="AP59" s="46"/>
      <c r="AQ59" s="46"/>
      <c r="AR59" s="46"/>
      <c r="AS59" s="46"/>
      <c r="AT59" s="31">
        <f>AN59*$H59</f>
        <v>0</v>
      </c>
      <c r="AU59" s="29">
        <f>SUM(AV59:AZ59)</f>
        <v>0</v>
      </c>
      <c r="AV59" s="46"/>
      <c r="AW59" s="46"/>
      <c r="AX59" s="46"/>
      <c r="AY59" s="46"/>
      <c r="AZ59" s="46"/>
      <c r="BA59" s="31">
        <f>AU59*$H59</f>
        <v>0</v>
      </c>
      <c r="BB59" s="29">
        <f>SUM(BC59:BG59)</f>
        <v>0</v>
      </c>
      <c r="BC59" s="46"/>
      <c r="BD59" s="46"/>
      <c r="BE59" s="46"/>
      <c r="BF59" s="46"/>
      <c r="BG59" s="46"/>
      <c r="BH59" s="31">
        <f>BB59*$H59</f>
        <v>0</v>
      </c>
      <c r="BI59" s="29">
        <f>SUM(BJ59:BN59)</f>
        <v>0</v>
      </c>
      <c r="BJ59" s="46"/>
      <c r="BK59" s="46"/>
      <c r="BL59" s="46"/>
      <c r="BM59" s="46"/>
      <c r="BN59" s="46"/>
      <c r="BO59" s="31">
        <f>BI59*$H59</f>
        <v>0</v>
      </c>
      <c r="BP59" s="29">
        <f>SUM(BQ59:BU59)</f>
        <v>0</v>
      </c>
      <c r="BQ59" s="46"/>
      <c r="BR59" s="46"/>
      <c r="BS59" s="46"/>
      <c r="BT59" s="46"/>
      <c r="BU59" s="46"/>
      <c r="BV59" s="31">
        <f>BP59*$H59</f>
        <v>0</v>
      </c>
      <c r="BW59" s="29">
        <f>SUM(BX59:CB59)</f>
        <v>0</v>
      </c>
      <c r="BX59" s="46"/>
      <c r="BY59" s="46"/>
      <c r="BZ59" s="46"/>
      <c r="CA59" s="46"/>
      <c r="CB59" s="46"/>
      <c r="CC59" s="31">
        <f>BW59*$H59</f>
        <v>0</v>
      </c>
      <c r="CD59" s="29">
        <f>SUM(CE59:CI59)</f>
        <v>0</v>
      </c>
      <c r="CE59" s="46"/>
      <c r="CF59" s="46"/>
      <c r="CG59" s="46"/>
      <c r="CH59" s="46"/>
      <c r="CI59" s="46"/>
      <c r="CJ59" s="31">
        <f>CD59*$H59</f>
        <v>0</v>
      </c>
      <c r="CK59" s="29">
        <f>SUM(CL59:CP59)</f>
        <v>0</v>
      </c>
      <c r="CL59" s="46"/>
      <c r="CM59" s="46"/>
      <c r="CN59" s="46"/>
      <c r="CO59" s="46"/>
      <c r="CP59" s="46"/>
      <c r="CQ59" s="31">
        <f>CK59*$H59</f>
        <v>0</v>
      </c>
      <c r="CR59" s="29">
        <f>SUM(CS59:CW59)</f>
        <v>0</v>
      </c>
      <c r="CS59" s="46"/>
      <c r="CT59" s="46"/>
      <c r="CU59" s="46"/>
      <c r="CV59" s="46"/>
      <c r="CW59" s="46"/>
      <c r="CX59" s="31">
        <f>CR59*$H59</f>
        <v>0</v>
      </c>
      <c r="CY59" s="29">
        <f>SUM(CZ59:DD59)</f>
        <v>0</v>
      </c>
      <c r="CZ59" s="46"/>
      <c r="DA59" s="46"/>
      <c r="DB59" s="46"/>
      <c r="DC59" s="46"/>
      <c r="DD59" s="46"/>
      <c r="DE59" s="31">
        <f>CY59*$H59</f>
        <v>0</v>
      </c>
      <c r="DF59" s="29">
        <f>SUM(DG59:DK59)</f>
        <v>0</v>
      </c>
      <c r="DG59" s="46"/>
      <c r="DH59" s="46"/>
      <c r="DI59" s="46"/>
      <c r="DJ59" s="46"/>
      <c r="DK59" s="46"/>
      <c r="DL59" s="31">
        <f>DF59*$H59</f>
        <v>0</v>
      </c>
      <c r="DM59" s="29">
        <f>SUM(DN59:DR59)</f>
        <v>0</v>
      </c>
      <c r="DN59" s="46"/>
      <c r="DO59" s="46"/>
      <c r="DP59" s="46"/>
      <c r="DQ59" s="46"/>
      <c r="DR59" s="46"/>
      <c r="DS59" s="31">
        <f>DM59*$H59</f>
        <v>0</v>
      </c>
      <c r="DT59" s="29">
        <f>SUM(DU59:DY59)</f>
        <v>0</v>
      </c>
      <c r="DU59" s="46"/>
      <c r="DV59" s="46"/>
      <c r="DW59" s="46"/>
      <c r="DX59" s="46"/>
      <c r="DY59" s="46"/>
      <c r="DZ59" s="31">
        <f>DT59*$H59</f>
        <v>0</v>
      </c>
      <c r="EA59" s="29">
        <f>SUM(EB59:EF59)</f>
        <v>0</v>
      </c>
      <c r="EB59" s="46"/>
      <c r="EC59" s="46"/>
      <c r="ED59" s="46"/>
      <c r="EE59" s="46"/>
      <c r="EF59" s="46"/>
      <c r="EG59" s="31">
        <f>EA59*$H59</f>
        <v>0</v>
      </c>
      <c r="EH59" s="30">
        <f>1-EJ59</f>
        <v>1</v>
      </c>
      <c r="EI59" s="31">
        <f>H59-EK59</f>
        <v>0</v>
      </c>
      <c r="EJ59" s="30">
        <f t="shared" si="225"/>
        <v>0</v>
      </c>
      <c r="EK59" s="148">
        <f t="shared" si="226"/>
        <v>0</v>
      </c>
    </row>
    <row r="60" spans="1:141" outlineLevel="1" x14ac:dyDescent="0.2">
      <c r="A60" s="571" t="s">
        <v>838</v>
      </c>
      <c r="B60" s="572"/>
      <c r="C60" s="214"/>
      <c r="D60" s="215" t="s">
        <v>1648</v>
      </c>
      <c r="E60" s="234"/>
      <c r="F60" s="234"/>
      <c r="G60" s="580"/>
      <c r="H60" s="573"/>
      <c r="I60" s="584">
        <f>SUM(I61:I70)</f>
        <v>0</v>
      </c>
      <c r="J60" s="585" t="e">
        <f>SUM(J61:J70)</f>
        <v>#DIV/0!</v>
      </c>
      <c r="K60" s="564">
        <f t="shared" ref="K60:K74" si="227">EH60</f>
        <v>0</v>
      </c>
      <c r="L60" s="29"/>
      <c r="M60" s="46"/>
      <c r="N60" s="46"/>
      <c r="O60" s="46"/>
      <c r="P60" s="46"/>
      <c r="Q60" s="46"/>
      <c r="R60" s="31"/>
      <c r="S60" s="29"/>
      <c r="T60" s="46"/>
      <c r="U60" s="46"/>
      <c r="V60" s="46"/>
      <c r="W60" s="46"/>
      <c r="X60" s="46"/>
      <c r="Y60" s="31"/>
      <c r="Z60" s="29"/>
      <c r="AA60" s="46"/>
      <c r="AB60" s="46"/>
      <c r="AC60" s="46"/>
      <c r="AD60" s="46"/>
      <c r="AE60" s="46"/>
      <c r="AF60" s="31"/>
      <c r="AG60" s="29"/>
      <c r="AH60" s="46"/>
      <c r="AI60" s="46"/>
      <c r="AJ60" s="46"/>
      <c r="AK60" s="46"/>
      <c r="AL60" s="46"/>
      <c r="AM60" s="31"/>
      <c r="AN60" s="29"/>
      <c r="AO60" s="46"/>
      <c r="AP60" s="46"/>
      <c r="AQ60" s="46"/>
      <c r="AR60" s="46"/>
      <c r="AS60" s="46"/>
      <c r="AT60" s="31"/>
      <c r="AU60" s="29"/>
      <c r="AV60" s="46"/>
      <c r="AW60" s="46"/>
      <c r="AX60" s="46"/>
      <c r="AY60" s="46"/>
      <c r="AZ60" s="46"/>
      <c r="BA60" s="31"/>
      <c r="BB60" s="29"/>
      <c r="BC60" s="46"/>
      <c r="BD60" s="46"/>
      <c r="BE60" s="46"/>
      <c r="BF60" s="46"/>
      <c r="BG60" s="46"/>
      <c r="BH60" s="31"/>
      <c r="BI60" s="29"/>
      <c r="BJ60" s="46"/>
      <c r="BK60" s="46"/>
      <c r="BL60" s="46"/>
      <c r="BM60" s="46"/>
      <c r="BN60" s="46"/>
      <c r="BO60" s="31"/>
      <c r="BP60" s="29"/>
      <c r="BQ60" s="46"/>
      <c r="BR60" s="46"/>
      <c r="BS60" s="46"/>
      <c r="BT60" s="46"/>
      <c r="BU60" s="46"/>
      <c r="BV60" s="31"/>
      <c r="BW60" s="29"/>
      <c r="BX60" s="46"/>
      <c r="BY60" s="46"/>
      <c r="BZ60" s="46"/>
      <c r="CA60" s="46"/>
      <c r="CB60" s="46"/>
      <c r="CC60" s="31"/>
      <c r="CD60" s="29"/>
      <c r="CE60" s="46"/>
      <c r="CF60" s="46"/>
      <c r="CG60" s="46"/>
      <c r="CH60" s="46"/>
      <c r="CI60" s="46"/>
      <c r="CJ60" s="31"/>
      <c r="CK60" s="29"/>
      <c r="CL60" s="46"/>
      <c r="CM60" s="46"/>
      <c r="CN60" s="46"/>
      <c r="CO60" s="46"/>
      <c r="CP60" s="46"/>
      <c r="CQ60" s="31"/>
      <c r="CR60" s="29"/>
      <c r="CS60" s="46"/>
      <c r="CT60" s="46"/>
      <c r="CU60" s="46"/>
      <c r="CV60" s="46"/>
      <c r="CW60" s="46"/>
      <c r="CX60" s="31"/>
      <c r="CY60" s="29"/>
      <c r="CZ60" s="46"/>
      <c r="DA60" s="46"/>
      <c r="DB60" s="46"/>
      <c r="DC60" s="46"/>
      <c r="DD60" s="46"/>
      <c r="DE60" s="31"/>
      <c r="DF60" s="29"/>
      <c r="DG60" s="46"/>
      <c r="DH60" s="46"/>
      <c r="DI60" s="46"/>
      <c r="DJ60" s="46"/>
      <c r="DK60" s="46"/>
      <c r="DL60" s="31"/>
      <c r="DM60" s="29"/>
      <c r="DN60" s="46"/>
      <c r="DO60" s="46"/>
      <c r="DP60" s="46"/>
      <c r="DQ60" s="46"/>
      <c r="DR60" s="46"/>
      <c r="DS60" s="31"/>
      <c r="DT60" s="29"/>
      <c r="DU60" s="46"/>
      <c r="DV60" s="46"/>
      <c r="DW60" s="46"/>
      <c r="DX60" s="46"/>
      <c r="DY60" s="46"/>
      <c r="DZ60" s="31"/>
      <c r="EA60" s="29"/>
      <c r="EB60" s="46"/>
      <c r="EC60" s="46"/>
      <c r="ED60" s="46"/>
      <c r="EE60" s="46"/>
      <c r="EF60" s="46"/>
      <c r="EG60" s="31"/>
      <c r="EH60" s="30"/>
      <c r="EI60" s="31"/>
      <c r="EJ60" s="30">
        <f t="shared" ref="EJ60:EJ74" si="228">SUM(CK60,CD60,BW60,BP60,BI60,BB60,AU60,AN60,AG60,Z60,S60,L60,CR60,CY60,DF60,DM60,DT60,EA60)</f>
        <v>0</v>
      </c>
      <c r="EK60" s="148">
        <f t="shared" ref="EK60:EK74" si="229">SUM(CQ60,CJ60,CC60,BV60,BO60,BH60,BA60,AT60,AM60,AF60,Y60,R60,CX60,DE60,DL60,DS60,DZ60,EG60)</f>
        <v>0</v>
      </c>
    </row>
    <row r="61" spans="1:141" ht="25.5" outlineLevel="1" x14ac:dyDescent="0.2">
      <c r="A61" s="109" t="s">
        <v>1006</v>
      </c>
      <c r="B61" s="48">
        <v>102215</v>
      </c>
      <c r="C61" s="211" t="s">
        <v>1671</v>
      </c>
      <c r="D61" s="141" t="s">
        <v>1632</v>
      </c>
      <c r="E61" s="33" t="s">
        <v>1057</v>
      </c>
      <c r="F61" s="165">
        <v>1026.9000000000001</v>
      </c>
      <c r="G61" s="581"/>
      <c r="H61" s="574">
        <f t="shared" ref="H61:H70" si="230">ROUND(G61*(1+$E$80),2)</f>
        <v>0</v>
      </c>
      <c r="I61" s="574">
        <f t="shared" ref="I61:I70" si="231">ROUND(F61*H61,2)</f>
        <v>0</v>
      </c>
      <c r="J61" s="586" t="e">
        <f t="shared" ref="J61:J70" si="232">I61/$I$80</f>
        <v>#DIV/0!</v>
      </c>
      <c r="K61" s="564">
        <f t="shared" si="227"/>
        <v>1</v>
      </c>
      <c r="L61" s="29">
        <f t="shared" ref="L61:L66" si="233">SUM(M61:Q61)</f>
        <v>0</v>
      </c>
      <c r="M61" s="46"/>
      <c r="N61" s="46"/>
      <c r="O61" s="46"/>
      <c r="P61" s="46"/>
      <c r="Q61" s="46"/>
      <c r="R61" s="31">
        <f t="shared" ref="R61:R66" si="234">L61*$H61</f>
        <v>0</v>
      </c>
      <c r="S61" s="29">
        <f t="shared" ref="S61:S66" si="235">SUM(T61:X61)</f>
        <v>0</v>
      </c>
      <c r="T61" s="46"/>
      <c r="U61" s="46"/>
      <c r="V61" s="46"/>
      <c r="W61" s="46"/>
      <c r="X61" s="46"/>
      <c r="Y61" s="31">
        <f t="shared" ref="Y61:Y66" si="236">S61*$H61</f>
        <v>0</v>
      </c>
      <c r="Z61" s="29">
        <f t="shared" ref="Z61:Z66" si="237">SUM(AA61:AE61)</f>
        <v>0</v>
      </c>
      <c r="AA61" s="46"/>
      <c r="AB61" s="46"/>
      <c r="AC61" s="46"/>
      <c r="AD61" s="46"/>
      <c r="AE61" s="46"/>
      <c r="AF61" s="31">
        <f t="shared" ref="AF61:AF66" si="238">Z61*$H61</f>
        <v>0</v>
      </c>
      <c r="AG61" s="29">
        <f t="shared" ref="AG61:AG66" si="239">SUM(AH61:AL61)</f>
        <v>0</v>
      </c>
      <c r="AH61" s="46"/>
      <c r="AI61" s="46"/>
      <c r="AJ61" s="46"/>
      <c r="AK61" s="46"/>
      <c r="AL61" s="46"/>
      <c r="AM61" s="31">
        <f t="shared" ref="AM61:AM66" si="240">AG61*$H61</f>
        <v>0</v>
      </c>
      <c r="AN61" s="29">
        <f t="shared" ref="AN61:AN66" si="241">SUM(AO61:AS61)</f>
        <v>0</v>
      </c>
      <c r="AO61" s="46"/>
      <c r="AP61" s="46"/>
      <c r="AQ61" s="46"/>
      <c r="AR61" s="46"/>
      <c r="AS61" s="46"/>
      <c r="AT61" s="31">
        <f t="shared" ref="AT61:AT66" si="242">AN61*$H61</f>
        <v>0</v>
      </c>
      <c r="AU61" s="29">
        <f t="shared" ref="AU61:AU66" si="243">SUM(AV61:AZ61)</f>
        <v>0</v>
      </c>
      <c r="AV61" s="46"/>
      <c r="AW61" s="46"/>
      <c r="AX61" s="46"/>
      <c r="AY61" s="46"/>
      <c r="AZ61" s="46"/>
      <c r="BA61" s="31">
        <f t="shared" ref="BA61:BA66" si="244">AU61*$H61</f>
        <v>0</v>
      </c>
      <c r="BB61" s="29">
        <f t="shared" ref="BB61:BB66" si="245">SUM(BC61:BG61)</f>
        <v>0</v>
      </c>
      <c r="BC61" s="46"/>
      <c r="BD61" s="46"/>
      <c r="BE61" s="46"/>
      <c r="BF61" s="46"/>
      <c r="BG61" s="46"/>
      <c r="BH61" s="31">
        <f t="shared" ref="BH61:BH66" si="246">BB61*$H61</f>
        <v>0</v>
      </c>
      <c r="BI61" s="29">
        <f t="shared" ref="BI61:BI66" si="247">SUM(BJ61:BN61)</f>
        <v>0</v>
      </c>
      <c r="BJ61" s="46"/>
      <c r="BK61" s="46"/>
      <c r="BL61" s="46"/>
      <c r="BM61" s="46"/>
      <c r="BN61" s="46"/>
      <c r="BO61" s="31">
        <f t="shared" ref="BO61:BO66" si="248">BI61*$H61</f>
        <v>0</v>
      </c>
      <c r="BP61" s="29">
        <f t="shared" ref="BP61:BP66" si="249">SUM(BQ61:BU61)</f>
        <v>0</v>
      </c>
      <c r="BQ61" s="46"/>
      <c r="BR61" s="46"/>
      <c r="BS61" s="46"/>
      <c r="BT61" s="46"/>
      <c r="BU61" s="46"/>
      <c r="BV61" s="31">
        <f t="shared" ref="BV61:BV66" si="250">BP61*$H61</f>
        <v>0</v>
      </c>
      <c r="BW61" s="29">
        <f t="shared" ref="BW61:BW66" si="251">SUM(BX61:CB61)</f>
        <v>0</v>
      </c>
      <c r="BX61" s="46"/>
      <c r="BY61" s="46"/>
      <c r="BZ61" s="46"/>
      <c r="CA61" s="46"/>
      <c r="CB61" s="46"/>
      <c r="CC61" s="31">
        <f t="shared" ref="CC61:CC66" si="252">BW61*$H61</f>
        <v>0</v>
      </c>
      <c r="CD61" s="29">
        <f t="shared" ref="CD61:CD66" si="253">SUM(CE61:CI61)</f>
        <v>0</v>
      </c>
      <c r="CE61" s="46"/>
      <c r="CF61" s="46"/>
      <c r="CG61" s="46"/>
      <c r="CH61" s="46"/>
      <c r="CI61" s="46"/>
      <c r="CJ61" s="31">
        <f t="shared" ref="CJ61:CJ66" si="254">CD61*$H61</f>
        <v>0</v>
      </c>
      <c r="CK61" s="29">
        <f t="shared" ref="CK61:CK66" si="255">SUM(CL61:CP61)</f>
        <v>0</v>
      </c>
      <c r="CL61" s="46"/>
      <c r="CM61" s="46"/>
      <c r="CN61" s="46"/>
      <c r="CO61" s="46"/>
      <c r="CP61" s="46"/>
      <c r="CQ61" s="31">
        <f t="shared" ref="CQ61:CQ66" si="256">CK61*$H61</f>
        <v>0</v>
      </c>
      <c r="CR61" s="29">
        <f t="shared" ref="CR61:CR66" si="257">SUM(CS61:CW61)</f>
        <v>0</v>
      </c>
      <c r="CS61" s="46"/>
      <c r="CT61" s="46"/>
      <c r="CU61" s="46"/>
      <c r="CV61" s="46"/>
      <c r="CW61" s="46"/>
      <c r="CX61" s="31">
        <f t="shared" ref="CX61:CX66" si="258">CR61*$H61</f>
        <v>0</v>
      </c>
      <c r="CY61" s="29">
        <f t="shared" ref="CY61:CY66" si="259">SUM(CZ61:DD61)</f>
        <v>0</v>
      </c>
      <c r="CZ61" s="46"/>
      <c r="DA61" s="46"/>
      <c r="DB61" s="46"/>
      <c r="DC61" s="46"/>
      <c r="DD61" s="46"/>
      <c r="DE61" s="31">
        <f t="shared" ref="DE61:DE66" si="260">CY61*$H61</f>
        <v>0</v>
      </c>
      <c r="DF61" s="29">
        <f t="shared" ref="DF61:DF66" si="261">SUM(DG61:DK61)</f>
        <v>0</v>
      </c>
      <c r="DG61" s="46"/>
      <c r="DH61" s="46"/>
      <c r="DI61" s="46"/>
      <c r="DJ61" s="46"/>
      <c r="DK61" s="46"/>
      <c r="DL61" s="31">
        <f t="shared" ref="DL61:DL66" si="262">DF61*$H61</f>
        <v>0</v>
      </c>
      <c r="DM61" s="29">
        <f t="shared" ref="DM61:DM66" si="263">SUM(DN61:DR61)</f>
        <v>0</v>
      </c>
      <c r="DN61" s="46"/>
      <c r="DO61" s="46"/>
      <c r="DP61" s="46"/>
      <c r="DQ61" s="46"/>
      <c r="DR61" s="46"/>
      <c r="DS61" s="31">
        <f t="shared" ref="DS61:DS66" si="264">DM61*$H61</f>
        <v>0</v>
      </c>
      <c r="DT61" s="29">
        <f t="shared" ref="DT61:DT66" si="265">SUM(DU61:DY61)</f>
        <v>0</v>
      </c>
      <c r="DU61" s="46"/>
      <c r="DV61" s="46"/>
      <c r="DW61" s="46"/>
      <c r="DX61" s="46"/>
      <c r="DY61" s="46"/>
      <c r="DZ61" s="31">
        <f t="shared" ref="DZ61:DZ66" si="266">DT61*$H61</f>
        <v>0</v>
      </c>
      <c r="EA61" s="29">
        <f t="shared" ref="EA61:EA66" si="267">SUM(EB61:EF61)</f>
        <v>0</v>
      </c>
      <c r="EB61" s="46"/>
      <c r="EC61" s="46"/>
      <c r="ED61" s="46"/>
      <c r="EE61" s="46"/>
      <c r="EF61" s="46"/>
      <c r="EG61" s="31">
        <f t="shared" ref="EG61:EG66" si="268">EA61*$H61</f>
        <v>0</v>
      </c>
      <c r="EH61" s="30">
        <f t="shared" ref="EH61:EH66" si="269">1-EJ61</f>
        <v>1</v>
      </c>
      <c r="EI61" s="31">
        <f t="shared" ref="EI61:EI66" si="270">H61-EK61</f>
        <v>0</v>
      </c>
      <c r="EJ61" s="30">
        <f t="shared" si="228"/>
        <v>0</v>
      </c>
      <c r="EK61" s="148">
        <f t="shared" si="229"/>
        <v>0</v>
      </c>
    </row>
    <row r="62" spans="1:141" ht="25.5" outlineLevel="1" x14ac:dyDescent="0.2">
      <c r="A62" s="109" t="s">
        <v>1007</v>
      </c>
      <c r="B62" s="47">
        <v>102220</v>
      </c>
      <c r="C62" s="211" t="s">
        <v>1671</v>
      </c>
      <c r="D62" s="141" t="s">
        <v>1634</v>
      </c>
      <c r="E62" s="33" t="s">
        <v>1057</v>
      </c>
      <c r="F62" s="165">
        <v>2182.9499999999998</v>
      </c>
      <c r="G62" s="581"/>
      <c r="H62" s="574">
        <f t="shared" si="230"/>
        <v>0</v>
      </c>
      <c r="I62" s="574">
        <f t="shared" si="231"/>
        <v>0</v>
      </c>
      <c r="J62" s="586" t="e">
        <f t="shared" si="232"/>
        <v>#DIV/0!</v>
      </c>
      <c r="K62" s="564">
        <f t="shared" ref="K62:K63" si="271">EH62</f>
        <v>1</v>
      </c>
      <c r="L62" s="29">
        <f t="shared" si="233"/>
        <v>0</v>
      </c>
      <c r="M62" s="46"/>
      <c r="N62" s="46"/>
      <c r="O62" s="46"/>
      <c r="P62" s="46"/>
      <c r="Q62" s="46"/>
      <c r="R62" s="31">
        <f t="shared" si="234"/>
        <v>0</v>
      </c>
      <c r="S62" s="29">
        <f t="shared" si="235"/>
        <v>0</v>
      </c>
      <c r="T62" s="46"/>
      <c r="U62" s="46"/>
      <c r="V62" s="46"/>
      <c r="W62" s="46"/>
      <c r="X62" s="46"/>
      <c r="Y62" s="31">
        <f t="shared" si="236"/>
        <v>0</v>
      </c>
      <c r="Z62" s="29">
        <f t="shared" si="237"/>
        <v>0</v>
      </c>
      <c r="AA62" s="46"/>
      <c r="AB62" s="46"/>
      <c r="AC62" s="46"/>
      <c r="AD62" s="46"/>
      <c r="AE62" s="46"/>
      <c r="AF62" s="31">
        <f t="shared" si="238"/>
        <v>0</v>
      </c>
      <c r="AG62" s="29">
        <f t="shared" si="239"/>
        <v>0</v>
      </c>
      <c r="AH62" s="46"/>
      <c r="AI62" s="46"/>
      <c r="AJ62" s="46"/>
      <c r="AK62" s="46"/>
      <c r="AL62" s="46"/>
      <c r="AM62" s="31">
        <f t="shared" si="240"/>
        <v>0</v>
      </c>
      <c r="AN62" s="29">
        <f t="shared" si="241"/>
        <v>0</v>
      </c>
      <c r="AO62" s="46"/>
      <c r="AP62" s="46"/>
      <c r="AQ62" s="46"/>
      <c r="AR62" s="46"/>
      <c r="AS62" s="46"/>
      <c r="AT62" s="31">
        <f t="shared" si="242"/>
        <v>0</v>
      </c>
      <c r="AU62" s="29">
        <f t="shared" si="243"/>
        <v>0</v>
      </c>
      <c r="AV62" s="46"/>
      <c r="AW62" s="46"/>
      <c r="AX62" s="46"/>
      <c r="AY62" s="46"/>
      <c r="AZ62" s="46"/>
      <c r="BA62" s="31">
        <f t="shared" si="244"/>
        <v>0</v>
      </c>
      <c r="BB62" s="29">
        <f t="shared" si="245"/>
        <v>0</v>
      </c>
      <c r="BC62" s="46"/>
      <c r="BD62" s="46"/>
      <c r="BE62" s="46"/>
      <c r="BF62" s="46"/>
      <c r="BG62" s="46"/>
      <c r="BH62" s="31">
        <f t="shared" si="246"/>
        <v>0</v>
      </c>
      <c r="BI62" s="29">
        <f t="shared" si="247"/>
        <v>0</v>
      </c>
      <c r="BJ62" s="46"/>
      <c r="BK62" s="46"/>
      <c r="BL62" s="46"/>
      <c r="BM62" s="46"/>
      <c r="BN62" s="46"/>
      <c r="BO62" s="31">
        <f t="shared" si="248"/>
        <v>0</v>
      </c>
      <c r="BP62" s="29">
        <f t="shared" si="249"/>
        <v>0</v>
      </c>
      <c r="BQ62" s="46"/>
      <c r="BR62" s="46"/>
      <c r="BS62" s="46"/>
      <c r="BT62" s="46"/>
      <c r="BU62" s="46"/>
      <c r="BV62" s="31">
        <f t="shared" si="250"/>
        <v>0</v>
      </c>
      <c r="BW62" s="29">
        <f t="shared" si="251"/>
        <v>0</v>
      </c>
      <c r="BX62" s="46"/>
      <c r="BY62" s="46"/>
      <c r="BZ62" s="46"/>
      <c r="CA62" s="46"/>
      <c r="CB62" s="46"/>
      <c r="CC62" s="31">
        <f t="shared" si="252"/>
        <v>0</v>
      </c>
      <c r="CD62" s="29">
        <f t="shared" si="253"/>
        <v>0</v>
      </c>
      <c r="CE62" s="46"/>
      <c r="CF62" s="46"/>
      <c r="CG62" s="46"/>
      <c r="CH62" s="46"/>
      <c r="CI62" s="46"/>
      <c r="CJ62" s="31">
        <f t="shared" si="254"/>
        <v>0</v>
      </c>
      <c r="CK62" s="29">
        <f t="shared" si="255"/>
        <v>0</v>
      </c>
      <c r="CL62" s="46"/>
      <c r="CM62" s="46"/>
      <c r="CN62" s="46"/>
      <c r="CO62" s="46"/>
      <c r="CP62" s="46"/>
      <c r="CQ62" s="31">
        <f t="shared" si="256"/>
        <v>0</v>
      </c>
      <c r="CR62" s="29">
        <f t="shared" si="257"/>
        <v>0</v>
      </c>
      <c r="CS62" s="46"/>
      <c r="CT62" s="46"/>
      <c r="CU62" s="46"/>
      <c r="CV62" s="46"/>
      <c r="CW62" s="46"/>
      <c r="CX62" s="31">
        <f t="shared" si="258"/>
        <v>0</v>
      </c>
      <c r="CY62" s="29">
        <f t="shared" si="259"/>
        <v>0</v>
      </c>
      <c r="CZ62" s="46"/>
      <c r="DA62" s="46"/>
      <c r="DB62" s="46"/>
      <c r="DC62" s="46"/>
      <c r="DD62" s="46"/>
      <c r="DE62" s="31">
        <f t="shared" si="260"/>
        <v>0</v>
      </c>
      <c r="DF62" s="29">
        <f t="shared" si="261"/>
        <v>0</v>
      </c>
      <c r="DG62" s="46"/>
      <c r="DH62" s="46"/>
      <c r="DI62" s="46"/>
      <c r="DJ62" s="46"/>
      <c r="DK62" s="46"/>
      <c r="DL62" s="31">
        <f t="shared" si="262"/>
        <v>0</v>
      </c>
      <c r="DM62" s="29">
        <f t="shared" si="263"/>
        <v>0</v>
      </c>
      <c r="DN62" s="46"/>
      <c r="DO62" s="46"/>
      <c r="DP62" s="46"/>
      <c r="DQ62" s="46"/>
      <c r="DR62" s="46"/>
      <c r="DS62" s="31">
        <f t="shared" si="264"/>
        <v>0</v>
      </c>
      <c r="DT62" s="29">
        <f t="shared" si="265"/>
        <v>0</v>
      </c>
      <c r="DU62" s="46"/>
      <c r="DV62" s="46"/>
      <c r="DW62" s="46"/>
      <c r="DX62" s="46"/>
      <c r="DY62" s="46"/>
      <c r="DZ62" s="31">
        <f t="shared" si="266"/>
        <v>0</v>
      </c>
      <c r="EA62" s="29">
        <f t="shared" si="267"/>
        <v>0</v>
      </c>
      <c r="EB62" s="46"/>
      <c r="EC62" s="46"/>
      <c r="ED62" s="46"/>
      <c r="EE62" s="46"/>
      <c r="EF62" s="46"/>
      <c r="EG62" s="31">
        <f t="shared" si="268"/>
        <v>0</v>
      </c>
      <c r="EH62" s="30">
        <f t="shared" si="269"/>
        <v>1</v>
      </c>
      <c r="EI62" s="31">
        <f t="shared" si="270"/>
        <v>0</v>
      </c>
      <c r="EJ62" s="30">
        <f t="shared" ref="EJ62:EJ63" si="272">SUM(CK62,CD62,BW62,BP62,BI62,BB62,AU62,AN62,AG62,Z62,S62,L62,CR62,CY62,DF62,DM62,DT62,EA62)</f>
        <v>0</v>
      </c>
      <c r="EK62" s="148">
        <f t="shared" ref="EK62:EK63" si="273">SUM(CQ62,CJ62,CC62,BV62,BO62,BH62,BA62,AT62,AM62,AF62,Y62,R62,CX62,DE62,DL62,DS62,DZ62,EG62)</f>
        <v>0</v>
      </c>
    </row>
    <row r="63" spans="1:141" ht="25.5" outlineLevel="1" x14ac:dyDescent="0.2">
      <c r="A63" s="109" t="s">
        <v>1008</v>
      </c>
      <c r="B63" s="47">
        <v>102219</v>
      </c>
      <c r="C63" s="211" t="s">
        <v>1671</v>
      </c>
      <c r="D63" s="141" t="s">
        <v>1633</v>
      </c>
      <c r="E63" s="33" t="s">
        <v>1057</v>
      </c>
      <c r="F63" s="165">
        <v>2182.9499999999998</v>
      </c>
      <c r="G63" s="581"/>
      <c r="H63" s="574">
        <f t="shared" si="230"/>
        <v>0</v>
      </c>
      <c r="I63" s="574">
        <f t="shared" si="231"/>
        <v>0</v>
      </c>
      <c r="J63" s="586" t="e">
        <f t="shared" si="232"/>
        <v>#DIV/0!</v>
      </c>
      <c r="K63" s="564">
        <f t="shared" si="271"/>
        <v>1</v>
      </c>
      <c r="L63" s="29">
        <f t="shared" si="233"/>
        <v>0</v>
      </c>
      <c r="M63" s="46"/>
      <c r="N63" s="46"/>
      <c r="O63" s="46"/>
      <c r="P63" s="46"/>
      <c r="Q63" s="46"/>
      <c r="R63" s="31">
        <f t="shared" si="234"/>
        <v>0</v>
      </c>
      <c r="S63" s="29">
        <f t="shared" si="235"/>
        <v>0</v>
      </c>
      <c r="T63" s="46"/>
      <c r="U63" s="46"/>
      <c r="V63" s="46"/>
      <c r="W63" s="46"/>
      <c r="X63" s="46"/>
      <c r="Y63" s="31">
        <f t="shared" si="236"/>
        <v>0</v>
      </c>
      <c r="Z63" s="29">
        <f t="shared" si="237"/>
        <v>0</v>
      </c>
      <c r="AA63" s="46"/>
      <c r="AB63" s="46"/>
      <c r="AC63" s="46"/>
      <c r="AD63" s="46"/>
      <c r="AE63" s="46"/>
      <c r="AF63" s="31">
        <f t="shared" si="238"/>
        <v>0</v>
      </c>
      <c r="AG63" s="29">
        <f t="shared" si="239"/>
        <v>0</v>
      </c>
      <c r="AH63" s="46"/>
      <c r="AI63" s="46"/>
      <c r="AJ63" s="46"/>
      <c r="AK63" s="46"/>
      <c r="AL63" s="46"/>
      <c r="AM63" s="31">
        <f t="shared" si="240"/>
        <v>0</v>
      </c>
      <c r="AN63" s="29">
        <f t="shared" si="241"/>
        <v>0</v>
      </c>
      <c r="AO63" s="46"/>
      <c r="AP63" s="46"/>
      <c r="AQ63" s="46"/>
      <c r="AR63" s="46"/>
      <c r="AS63" s="46"/>
      <c r="AT63" s="31">
        <f t="shared" si="242"/>
        <v>0</v>
      </c>
      <c r="AU63" s="29">
        <f t="shared" si="243"/>
        <v>0</v>
      </c>
      <c r="AV63" s="46"/>
      <c r="AW63" s="46"/>
      <c r="AX63" s="46"/>
      <c r="AY63" s="46"/>
      <c r="AZ63" s="46"/>
      <c r="BA63" s="31">
        <f t="shared" si="244"/>
        <v>0</v>
      </c>
      <c r="BB63" s="29">
        <f t="shared" si="245"/>
        <v>0</v>
      </c>
      <c r="BC63" s="46"/>
      <c r="BD63" s="46"/>
      <c r="BE63" s="46"/>
      <c r="BF63" s="46"/>
      <c r="BG63" s="46"/>
      <c r="BH63" s="31">
        <f t="shared" si="246"/>
        <v>0</v>
      </c>
      <c r="BI63" s="29">
        <f t="shared" si="247"/>
        <v>0</v>
      </c>
      <c r="BJ63" s="46"/>
      <c r="BK63" s="46"/>
      <c r="BL63" s="46"/>
      <c r="BM63" s="46"/>
      <c r="BN63" s="46"/>
      <c r="BO63" s="31">
        <f t="shared" si="248"/>
        <v>0</v>
      </c>
      <c r="BP63" s="29">
        <f t="shared" si="249"/>
        <v>0</v>
      </c>
      <c r="BQ63" s="46"/>
      <c r="BR63" s="46"/>
      <c r="BS63" s="46"/>
      <c r="BT63" s="46"/>
      <c r="BU63" s="46"/>
      <c r="BV63" s="31">
        <f t="shared" si="250"/>
        <v>0</v>
      </c>
      <c r="BW63" s="29">
        <f t="shared" si="251"/>
        <v>0</v>
      </c>
      <c r="BX63" s="46"/>
      <c r="BY63" s="46"/>
      <c r="BZ63" s="46"/>
      <c r="CA63" s="46"/>
      <c r="CB63" s="46"/>
      <c r="CC63" s="31">
        <f t="shared" si="252"/>
        <v>0</v>
      </c>
      <c r="CD63" s="29">
        <f t="shared" si="253"/>
        <v>0</v>
      </c>
      <c r="CE63" s="46"/>
      <c r="CF63" s="46"/>
      <c r="CG63" s="46"/>
      <c r="CH63" s="46"/>
      <c r="CI63" s="46"/>
      <c r="CJ63" s="31">
        <f t="shared" si="254"/>
        <v>0</v>
      </c>
      <c r="CK63" s="29">
        <f t="shared" si="255"/>
        <v>0</v>
      </c>
      <c r="CL63" s="46"/>
      <c r="CM63" s="46"/>
      <c r="CN63" s="46"/>
      <c r="CO63" s="46"/>
      <c r="CP63" s="46"/>
      <c r="CQ63" s="31">
        <f t="shared" si="256"/>
        <v>0</v>
      </c>
      <c r="CR63" s="29">
        <f t="shared" si="257"/>
        <v>0</v>
      </c>
      <c r="CS63" s="46"/>
      <c r="CT63" s="46"/>
      <c r="CU63" s="46"/>
      <c r="CV63" s="46"/>
      <c r="CW63" s="46"/>
      <c r="CX63" s="31">
        <f t="shared" si="258"/>
        <v>0</v>
      </c>
      <c r="CY63" s="29">
        <f t="shared" si="259"/>
        <v>0</v>
      </c>
      <c r="CZ63" s="46"/>
      <c r="DA63" s="46"/>
      <c r="DB63" s="46"/>
      <c r="DC63" s="46"/>
      <c r="DD63" s="46"/>
      <c r="DE63" s="31">
        <f t="shared" si="260"/>
        <v>0</v>
      </c>
      <c r="DF63" s="29">
        <f t="shared" si="261"/>
        <v>0</v>
      </c>
      <c r="DG63" s="46"/>
      <c r="DH63" s="46"/>
      <c r="DI63" s="46"/>
      <c r="DJ63" s="46"/>
      <c r="DK63" s="46"/>
      <c r="DL63" s="31">
        <f t="shared" si="262"/>
        <v>0</v>
      </c>
      <c r="DM63" s="29">
        <f t="shared" si="263"/>
        <v>0</v>
      </c>
      <c r="DN63" s="46"/>
      <c r="DO63" s="46"/>
      <c r="DP63" s="46"/>
      <c r="DQ63" s="46"/>
      <c r="DR63" s="46"/>
      <c r="DS63" s="31">
        <f t="shared" si="264"/>
        <v>0</v>
      </c>
      <c r="DT63" s="29">
        <f t="shared" si="265"/>
        <v>0</v>
      </c>
      <c r="DU63" s="46"/>
      <c r="DV63" s="46"/>
      <c r="DW63" s="46"/>
      <c r="DX63" s="46"/>
      <c r="DY63" s="46"/>
      <c r="DZ63" s="31">
        <f t="shared" si="266"/>
        <v>0</v>
      </c>
      <c r="EA63" s="29">
        <f t="shared" si="267"/>
        <v>0</v>
      </c>
      <c r="EB63" s="46"/>
      <c r="EC63" s="46"/>
      <c r="ED63" s="46"/>
      <c r="EE63" s="46"/>
      <c r="EF63" s="46"/>
      <c r="EG63" s="31">
        <f t="shared" si="268"/>
        <v>0</v>
      </c>
      <c r="EH63" s="30">
        <f t="shared" si="269"/>
        <v>1</v>
      </c>
      <c r="EI63" s="31">
        <f t="shared" si="270"/>
        <v>0</v>
      </c>
      <c r="EJ63" s="30">
        <f t="shared" si="272"/>
        <v>0</v>
      </c>
      <c r="EK63" s="148">
        <f t="shared" si="273"/>
        <v>0</v>
      </c>
    </row>
    <row r="64" spans="1:141" ht="25.5" outlineLevel="1" x14ac:dyDescent="0.2">
      <c r="A64" s="109" t="s">
        <v>1009</v>
      </c>
      <c r="B64" s="47" t="s">
        <v>1639</v>
      </c>
      <c r="C64" s="211" t="s">
        <v>1672</v>
      </c>
      <c r="D64" s="141" t="s">
        <v>964</v>
      </c>
      <c r="E64" s="33" t="s">
        <v>1057</v>
      </c>
      <c r="F64" s="165">
        <v>256.2</v>
      </c>
      <c r="G64" s="581"/>
      <c r="H64" s="574">
        <f t="shared" si="230"/>
        <v>0</v>
      </c>
      <c r="I64" s="574">
        <f t="shared" si="231"/>
        <v>0</v>
      </c>
      <c r="J64" s="586" t="e">
        <f t="shared" si="232"/>
        <v>#DIV/0!</v>
      </c>
      <c r="K64" s="564">
        <f t="shared" ref="K64:K65" si="274">EH64</f>
        <v>1</v>
      </c>
      <c r="L64" s="29">
        <f t="shared" si="233"/>
        <v>0</v>
      </c>
      <c r="M64" s="46"/>
      <c r="N64" s="46"/>
      <c r="O64" s="46"/>
      <c r="P64" s="46"/>
      <c r="Q64" s="46"/>
      <c r="R64" s="31">
        <f t="shared" si="234"/>
        <v>0</v>
      </c>
      <c r="S64" s="29">
        <f t="shared" si="235"/>
        <v>0</v>
      </c>
      <c r="T64" s="46"/>
      <c r="U64" s="46"/>
      <c r="V64" s="46"/>
      <c r="W64" s="46"/>
      <c r="X64" s="46"/>
      <c r="Y64" s="31">
        <f t="shared" si="236"/>
        <v>0</v>
      </c>
      <c r="Z64" s="29">
        <f t="shared" si="237"/>
        <v>0</v>
      </c>
      <c r="AA64" s="46"/>
      <c r="AB64" s="46"/>
      <c r="AC64" s="46"/>
      <c r="AD64" s="46"/>
      <c r="AE64" s="46"/>
      <c r="AF64" s="31">
        <f t="shared" si="238"/>
        <v>0</v>
      </c>
      <c r="AG64" s="29">
        <f t="shared" si="239"/>
        <v>0</v>
      </c>
      <c r="AH64" s="46"/>
      <c r="AI64" s="46"/>
      <c r="AJ64" s="46"/>
      <c r="AK64" s="46"/>
      <c r="AL64" s="46"/>
      <c r="AM64" s="31">
        <f t="shared" si="240"/>
        <v>0</v>
      </c>
      <c r="AN64" s="29">
        <f t="shared" si="241"/>
        <v>0</v>
      </c>
      <c r="AO64" s="46"/>
      <c r="AP64" s="46"/>
      <c r="AQ64" s="46"/>
      <c r="AR64" s="46"/>
      <c r="AS64" s="46"/>
      <c r="AT64" s="31">
        <f t="shared" si="242"/>
        <v>0</v>
      </c>
      <c r="AU64" s="29">
        <f t="shared" si="243"/>
        <v>0</v>
      </c>
      <c r="AV64" s="46"/>
      <c r="AW64" s="46"/>
      <c r="AX64" s="46"/>
      <c r="AY64" s="46"/>
      <c r="AZ64" s="46"/>
      <c r="BA64" s="31">
        <f t="shared" si="244"/>
        <v>0</v>
      </c>
      <c r="BB64" s="29">
        <f t="shared" si="245"/>
        <v>0</v>
      </c>
      <c r="BC64" s="46"/>
      <c r="BD64" s="46"/>
      <c r="BE64" s="46"/>
      <c r="BF64" s="46"/>
      <c r="BG64" s="46"/>
      <c r="BH64" s="31">
        <f t="shared" si="246"/>
        <v>0</v>
      </c>
      <c r="BI64" s="29">
        <f t="shared" si="247"/>
        <v>0</v>
      </c>
      <c r="BJ64" s="46"/>
      <c r="BK64" s="46"/>
      <c r="BL64" s="46"/>
      <c r="BM64" s="46"/>
      <c r="BN64" s="46"/>
      <c r="BO64" s="31">
        <f t="shared" si="248"/>
        <v>0</v>
      </c>
      <c r="BP64" s="29">
        <f t="shared" si="249"/>
        <v>0</v>
      </c>
      <c r="BQ64" s="46"/>
      <c r="BR64" s="46"/>
      <c r="BS64" s="46"/>
      <c r="BT64" s="46"/>
      <c r="BU64" s="46"/>
      <c r="BV64" s="31">
        <f t="shared" si="250"/>
        <v>0</v>
      </c>
      <c r="BW64" s="29">
        <f t="shared" si="251"/>
        <v>0</v>
      </c>
      <c r="BX64" s="46"/>
      <c r="BY64" s="46"/>
      <c r="BZ64" s="46"/>
      <c r="CA64" s="46"/>
      <c r="CB64" s="46"/>
      <c r="CC64" s="31">
        <f t="shared" si="252"/>
        <v>0</v>
      </c>
      <c r="CD64" s="29">
        <f t="shared" si="253"/>
        <v>0</v>
      </c>
      <c r="CE64" s="46"/>
      <c r="CF64" s="46"/>
      <c r="CG64" s="46"/>
      <c r="CH64" s="46"/>
      <c r="CI64" s="46"/>
      <c r="CJ64" s="31">
        <f t="shared" si="254"/>
        <v>0</v>
      </c>
      <c r="CK64" s="29">
        <f t="shared" si="255"/>
        <v>0</v>
      </c>
      <c r="CL64" s="46"/>
      <c r="CM64" s="46"/>
      <c r="CN64" s="46"/>
      <c r="CO64" s="46"/>
      <c r="CP64" s="46"/>
      <c r="CQ64" s="31">
        <f t="shared" si="256"/>
        <v>0</v>
      </c>
      <c r="CR64" s="29">
        <f t="shared" si="257"/>
        <v>0</v>
      </c>
      <c r="CS64" s="46"/>
      <c r="CT64" s="46"/>
      <c r="CU64" s="46"/>
      <c r="CV64" s="46"/>
      <c r="CW64" s="46"/>
      <c r="CX64" s="31">
        <f t="shared" si="258"/>
        <v>0</v>
      </c>
      <c r="CY64" s="29">
        <f t="shared" si="259"/>
        <v>0</v>
      </c>
      <c r="CZ64" s="46"/>
      <c r="DA64" s="46"/>
      <c r="DB64" s="46"/>
      <c r="DC64" s="46"/>
      <c r="DD64" s="46"/>
      <c r="DE64" s="31">
        <f t="shared" si="260"/>
        <v>0</v>
      </c>
      <c r="DF64" s="29">
        <f t="shared" si="261"/>
        <v>0</v>
      </c>
      <c r="DG64" s="46"/>
      <c r="DH64" s="46"/>
      <c r="DI64" s="46"/>
      <c r="DJ64" s="46"/>
      <c r="DK64" s="46"/>
      <c r="DL64" s="31">
        <f t="shared" si="262"/>
        <v>0</v>
      </c>
      <c r="DM64" s="29">
        <f t="shared" si="263"/>
        <v>0</v>
      </c>
      <c r="DN64" s="46"/>
      <c r="DO64" s="46"/>
      <c r="DP64" s="46"/>
      <c r="DQ64" s="46"/>
      <c r="DR64" s="46"/>
      <c r="DS64" s="31">
        <f t="shared" si="264"/>
        <v>0</v>
      </c>
      <c r="DT64" s="29">
        <f t="shared" si="265"/>
        <v>0</v>
      </c>
      <c r="DU64" s="46"/>
      <c r="DV64" s="46"/>
      <c r="DW64" s="46"/>
      <c r="DX64" s="46"/>
      <c r="DY64" s="46"/>
      <c r="DZ64" s="31">
        <f t="shared" si="266"/>
        <v>0</v>
      </c>
      <c r="EA64" s="29">
        <f t="shared" si="267"/>
        <v>0</v>
      </c>
      <c r="EB64" s="46"/>
      <c r="EC64" s="46"/>
      <c r="ED64" s="46"/>
      <c r="EE64" s="46"/>
      <c r="EF64" s="46"/>
      <c r="EG64" s="31">
        <f t="shared" si="268"/>
        <v>0</v>
      </c>
      <c r="EH64" s="30">
        <f t="shared" si="269"/>
        <v>1</v>
      </c>
      <c r="EI64" s="31">
        <f t="shared" si="270"/>
        <v>0</v>
      </c>
      <c r="EJ64" s="30">
        <f t="shared" ref="EJ64:EJ65" si="275">SUM(CK64,CD64,BW64,BP64,BI64,BB64,AU64,AN64,AG64,Z64,S64,L64,CR64,CY64,DF64,DM64,DT64,EA64)</f>
        <v>0</v>
      </c>
      <c r="EK64" s="148">
        <f t="shared" ref="EK64:EK65" si="276">SUM(CQ64,CJ64,CC64,BV64,BO64,BH64,BA64,AT64,AM64,AF64,Y64,R64,CX64,DE64,DL64,DS64,DZ64,EG64)</f>
        <v>0</v>
      </c>
    </row>
    <row r="65" spans="1:148" ht="38.25" outlineLevel="1" x14ac:dyDescent="0.2">
      <c r="A65" s="109" t="s">
        <v>1010</v>
      </c>
      <c r="B65" s="47">
        <v>100746</v>
      </c>
      <c r="C65" s="211" t="s">
        <v>1671</v>
      </c>
      <c r="D65" s="141" t="s">
        <v>1637</v>
      </c>
      <c r="E65" s="33" t="s">
        <v>1057</v>
      </c>
      <c r="F65" s="165">
        <v>6693.75</v>
      </c>
      <c r="G65" s="581"/>
      <c r="H65" s="574">
        <f t="shared" si="230"/>
        <v>0</v>
      </c>
      <c r="I65" s="574">
        <f>ROUND(F65*H65,2)</f>
        <v>0</v>
      </c>
      <c r="J65" s="586" t="e">
        <f t="shared" si="232"/>
        <v>#DIV/0!</v>
      </c>
      <c r="K65" s="564">
        <f t="shared" si="274"/>
        <v>1</v>
      </c>
      <c r="L65" s="29">
        <f t="shared" si="233"/>
        <v>0</v>
      </c>
      <c r="M65" s="46"/>
      <c r="N65" s="46"/>
      <c r="O65" s="46"/>
      <c r="P65" s="46"/>
      <c r="Q65" s="46"/>
      <c r="R65" s="31">
        <f t="shared" si="234"/>
        <v>0</v>
      </c>
      <c r="S65" s="29">
        <f t="shared" si="235"/>
        <v>0</v>
      </c>
      <c r="T65" s="46"/>
      <c r="U65" s="46"/>
      <c r="V65" s="46"/>
      <c r="W65" s="46"/>
      <c r="X65" s="46"/>
      <c r="Y65" s="31">
        <f t="shared" si="236"/>
        <v>0</v>
      </c>
      <c r="Z65" s="29">
        <f t="shared" si="237"/>
        <v>0</v>
      </c>
      <c r="AA65" s="46"/>
      <c r="AB65" s="46"/>
      <c r="AC65" s="46"/>
      <c r="AD65" s="46"/>
      <c r="AE65" s="46"/>
      <c r="AF65" s="31">
        <f t="shared" si="238"/>
        <v>0</v>
      </c>
      <c r="AG65" s="29">
        <f t="shared" si="239"/>
        <v>0</v>
      </c>
      <c r="AH65" s="46"/>
      <c r="AI65" s="46"/>
      <c r="AJ65" s="46"/>
      <c r="AK65" s="46"/>
      <c r="AL65" s="46"/>
      <c r="AM65" s="31">
        <f t="shared" si="240"/>
        <v>0</v>
      </c>
      <c r="AN65" s="29">
        <f t="shared" si="241"/>
        <v>0</v>
      </c>
      <c r="AO65" s="46"/>
      <c r="AP65" s="46"/>
      <c r="AQ65" s="46"/>
      <c r="AR65" s="46"/>
      <c r="AS65" s="46"/>
      <c r="AT65" s="31">
        <f t="shared" si="242"/>
        <v>0</v>
      </c>
      <c r="AU65" s="29">
        <f t="shared" si="243"/>
        <v>0</v>
      </c>
      <c r="AV65" s="46"/>
      <c r="AW65" s="46"/>
      <c r="AX65" s="46"/>
      <c r="AY65" s="46"/>
      <c r="AZ65" s="46"/>
      <c r="BA65" s="31">
        <f t="shared" si="244"/>
        <v>0</v>
      </c>
      <c r="BB65" s="29">
        <f t="shared" si="245"/>
        <v>0</v>
      </c>
      <c r="BC65" s="46"/>
      <c r="BD65" s="46"/>
      <c r="BE65" s="46"/>
      <c r="BF65" s="46"/>
      <c r="BG65" s="46"/>
      <c r="BH65" s="31">
        <f t="shared" si="246"/>
        <v>0</v>
      </c>
      <c r="BI65" s="29">
        <f t="shared" si="247"/>
        <v>0</v>
      </c>
      <c r="BJ65" s="46"/>
      <c r="BK65" s="46"/>
      <c r="BL65" s="46"/>
      <c r="BM65" s="46"/>
      <c r="BN65" s="46"/>
      <c r="BO65" s="31">
        <f t="shared" si="248"/>
        <v>0</v>
      </c>
      <c r="BP65" s="29">
        <f t="shared" si="249"/>
        <v>0</v>
      </c>
      <c r="BQ65" s="46"/>
      <c r="BR65" s="46"/>
      <c r="BS65" s="46"/>
      <c r="BT65" s="46"/>
      <c r="BU65" s="46"/>
      <c r="BV65" s="31">
        <f t="shared" si="250"/>
        <v>0</v>
      </c>
      <c r="BW65" s="29">
        <f t="shared" si="251"/>
        <v>0</v>
      </c>
      <c r="BX65" s="46"/>
      <c r="BY65" s="46"/>
      <c r="BZ65" s="46"/>
      <c r="CA65" s="46"/>
      <c r="CB65" s="46"/>
      <c r="CC65" s="31">
        <f t="shared" si="252"/>
        <v>0</v>
      </c>
      <c r="CD65" s="29">
        <f t="shared" si="253"/>
        <v>0</v>
      </c>
      <c r="CE65" s="46"/>
      <c r="CF65" s="46"/>
      <c r="CG65" s="46"/>
      <c r="CH65" s="46"/>
      <c r="CI65" s="46"/>
      <c r="CJ65" s="31">
        <f t="shared" si="254"/>
        <v>0</v>
      </c>
      <c r="CK65" s="29">
        <f t="shared" si="255"/>
        <v>0</v>
      </c>
      <c r="CL65" s="46"/>
      <c r="CM65" s="46"/>
      <c r="CN65" s="46"/>
      <c r="CO65" s="46"/>
      <c r="CP65" s="46"/>
      <c r="CQ65" s="31">
        <f t="shared" si="256"/>
        <v>0</v>
      </c>
      <c r="CR65" s="29">
        <f t="shared" si="257"/>
        <v>0</v>
      </c>
      <c r="CS65" s="46"/>
      <c r="CT65" s="46"/>
      <c r="CU65" s="46"/>
      <c r="CV65" s="46"/>
      <c r="CW65" s="46"/>
      <c r="CX65" s="31">
        <f t="shared" si="258"/>
        <v>0</v>
      </c>
      <c r="CY65" s="29">
        <f t="shared" si="259"/>
        <v>0</v>
      </c>
      <c r="CZ65" s="46"/>
      <c r="DA65" s="46"/>
      <c r="DB65" s="46"/>
      <c r="DC65" s="46"/>
      <c r="DD65" s="46"/>
      <c r="DE65" s="31">
        <f t="shared" si="260"/>
        <v>0</v>
      </c>
      <c r="DF65" s="29">
        <f t="shared" si="261"/>
        <v>0</v>
      </c>
      <c r="DG65" s="46"/>
      <c r="DH65" s="46"/>
      <c r="DI65" s="46"/>
      <c r="DJ65" s="46"/>
      <c r="DK65" s="46"/>
      <c r="DL65" s="31">
        <f t="shared" si="262"/>
        <v>0</v>
      </c>
      <c r="DM65" s="29">
        <f t="shared" si="263"/>
        <v>0</v>
      </c>
      <c r="DN65" s="46"/>
      <c r="DO65" s="46"/>
      <c r="DP65" s="46"/>
      <c r="DQ65" s="46"/>
      <c r="DR65" s="46"/>
      <c r="DS65" s="31">
        <f t="shared" si="264"/>
        <v>0</v>
      </c>
      <c r="DT65" s="29">
        <f t="shared" si="265"/>
        <v>0</v>
      </c>
      <c r="DU65" s="46"/>
      <c r="DV65" s="46"/>
      <c r="DW65" s="46"/>
      <c r="DX65" s="46"/>
      <c r="DY65" s="46"/>
      <c r="DZ65" s="31">
        <f t="shared" si="266"/>
        <v>0</v>
      </c>
      <c r="EA65" s="29">
        <f t="shared" si="267"/>
        <v>0</v>
      </c>
      <c r="EB65" s="46"/>
      <c r="EC65" s="46"/>
      <c r="ED65" s="46"/>
      <c r="EE65" s="46"/>
      <c r="EF65" s="46"/>
      <c r="EG65" s="31">
        <f t="shared" si="268"/>
        <v>0</v>
      </c>
      <c r="EH65" s="30">
        <f t="shared" si="269"/>
        <v>1</v>
      </c>
      <c r="EI65" s="31">
        <f t="shared" si="270"/>
        <v>0</v>
      </c>
      <c r="EJ65" s="30">
        <f t="shared" si="275"/>
        <v>0</v>
      </c>
      <c r="EK65" s="148">
        <f t="shared" si="276"/>
        <v>0</v>
      </c>
    </row>
    <row r="66" spans="1:148" ht="38.25" outlineLevel="1" x14ac:dyDescent="0.2">
      <c r="A66" s="109" t="s">
        <v>1011</v>
      </c>
      <c r="B66" s="47">
        <v>100722</v>
      </c>
      <c r="C66" s="211" t="s">
        <v>1671</v>
      </c>
      <c r="D66" s="141" t="s">
        <v>1636</v>
      </c>
      <c r="E66" s="33" t="s">
        <v>1057</v>
      </c>
      <c r="F66" s="165">
        <v>3543.75</v>
      </c>
      <c r="G66" s="581"/>
      <c r="H66" s="574">
        <f t="shared" si="230"/>
        <v>0</v>
      </c>
      <c r="I66" s="574">
        <f t="shared" si="231"/>
        <v>0</v>
      </c>
      <c r="J66" s="586" t="e">
        <f t="shared" si="232"/>
        <v>#DIV/0!</v>
      </c>
      <c r="K66" s="564">
        <f>EH66</f>
        <v>1</v>
      </c>
      <c r="L66" s="29">
        <f t="shared" si="233"/>
        <v>0</v>
      </c>
      <c r="M66" s="46"/>
      <c r="N66" s="46"/>
      <c r="O66" s="46"/>
      <c r="P66" s="46"/>
      <c r="Q66" s="46"/>
      <c r="R66" s="31">
        <f t="shared" si="234"/>
        <v>0</v>
      </c>
      <c r="S66" s="29">
        <f t="shared" si="235"/>
        <v>0</v>
      </c>
      <c r="T66" s="46"/>
      <c r="U66" s="46"/>
      <c r="V66" s="46"/>
      <c r="W66" s="46"/>
      <c r="X66" s="46"/>
      <c r="Y66" s="31">
        <f t="shared" si="236"/>
        <v>0</v>
      </c>
      <c r="Z66" s="29">
        <f t="shared" si="237"/>
        <v>0</v>
      </c>
      <c r="AA66" s="46"/>
      <c r="AB66" s="46"/>
      <c r="AC66" s="46"/>
      <c r="AD66" s="46"/>
      <c r="AE66" s="46"/>
      <c r="AF66" s="31">
        <f t="shared" si="238"/>
        <v>0</v>
      </c>
      <c r="AG66" s="29">
        <f t="shared" si="239"/>
        <v>0</v>
      </c>
      <c r="AH66" s="46"/>
      <c r="AI66" s="46"/>
      <c r="AJ66" s="46"/>
      <c r="AK66" s="46"/>
      <c r="AL66" s="46"/>
      <c r="AM66" s="31">
        <f t="shared" si="240"/>
        <v>0</v>
      </c>
      <c r="AN66" s="29">
        <f t="shared" si="241"/>
        <v>0</v>
      </c>
      <c r="AO66" s="46"/>
      <c r="AP66" s="46"/>
      <c r="AQ66" s="46"/>
      <c r="AR66" s="46"/>
      <c r="AS66" s="46"/>
      <c r="AT66" s="31">
        <f t="shared" si="242"/>
        <v>0</v>
      </c>
      <c r="AU66" s="29">
        <f t="shared" si="243"/>
        <v>0</v>
      </c>
      <c r="AV66" s="46"/>
      <c r="AW66" s="46"/>
      <c r="AX66" s="46"/>
      <c r="AY66" s="46"/>
      <c r="AZ66" s="46"/>
      <c r="BA66" s="31">
        <f t="shared" si="244"/>
        <v>0</v>
      </c>
      <c r="BB66" s="29">
        <f t="shared" si="245"/>
        <v>0</v>
      </c>
      <c r="BC66" s="46"/>
      <c r="BD66" s="46"/>
      <c r="BE66" s="46"/>
      <c r="BF66" s="46"/>
      <c r="BG66" s="46"/>
      <c r="BH66" s="31">
        <f t="shared" si="246"/>
        <v>0</v>
      </c>
      <c r="BI66" s="29">
        <f t="shared" si="247"/>
        <v>0</v>
      </c>
      <c r="BJ66" s="46"/>
      <c r="BK66" s="46"/>
      <c r="BL66" s="46"/>
      <c r="BM66" s="46"/>
      <c r="BN66" s="46"/>
      <c r="BO66" s="31">
        <f t="shared" si="248"/>
        <v>0</v>
      </c>
      <c r="BP66" s="29">
        <f t="shared" si="249"/>
        <v>0</v>
      </c>
      <c r="BQ66" s="46"/>
      <c r="BR66" s="46"/>
      <c r="BS66" s="46"/>
      <c r="BT66" s="46"/>
      <c r="BU66" s="46"/>
      <c r="BV66" s="31">
        <f t="shared" si="250"/>
        <v>0</v>
      </c>
      <c r="BW66" s="29">
        <f t="shared" si="251"/>
        <v>0</v>
      </c>
      <c r="BX66" s="46"/>
      <c r="BY66" s="46"/>
      <c r="BZ66" s="46"/>
      <c r="CA66" s="46"/>
      <c r="CB66" s="46"/>
      <c r="CC66" s="31">
        <f t="shared" si="252"/>
        <v>0</v>
      </c>
      <c r="CD66" s="29">
        <f t="shared" si="253"/>
        <v>0</v>
      </c>
      <c r="CE66" s="46"/>
      <c r="CF66" s="46"/>
      <c r="CG66" s="46"/>
      <c r="CH66" s="46"/>
      <c r="CI66" s="46"/>
      <c r="CJ66" s="31">
        <f t="shared" si="254"/>
        <v>0</v>
      </c>
      <c r="CK66" s="29">
        <f t="shared" si="255"/>
        <v>0</v>
      </c>
      <c r="CL66" s="46"/>
      <c r="CM66" s="46"/>
      <c r="CN66" s="46"/>
      <c r="CO66" s="46"/>
      <c r="CP66" s="46"/>
      <c r="CQ66" s="31">
        <f t="shared" si="256"/>
        <v>0</v>
      </c>
      <c r="CR66" s="29">
        <f t="shared" si="257"/>
        <v>0</v>
      </c>
      <c r="CS66" s="46"/>
      <c r="CT66" s="46"/>
      <c r="CU66" s="46"/>
      <c r="CV66" s="46"/>
      <c r="CW66" s="46"/>
      <c r="CX66" s="31">
        <f t="shared" si="258"/>
        <v>0</v>
      </c>
      <c r="CY66" s="29">
        <f t="shared" si="259"/>
        <v>0</v>
      </c>
      <c r="CZ66" s="46"/>
      <c r="DA66" s="46"/>
      <c r="DB66" s="46"/>
      <c r="DC66" s="46"/>
      <c r="DD66" s="46"/>
      <c r="DE66" s="31">
        <f t="shared" si="260"/>
        <v>0</v>
      </c>
      <c r="DF66" s="29">
        <f t="shared" si="261"/>
        <v>0</v>
      </c>
      <c r="DG66" s="46"/>
      <c r="DH66" s="46"/>
      <c r="DI66" s="46"/>
      <c r="DJ66" s="46"/>
      <c r="DK66" s="46"/>
      <c r="DL66" s="31">
        <f t="shared" si="262"/>
        <v>0</v>
      </c>
      <c r="DM66" s="29">
        <f t="shared" si="263"/>
        <v>0</v>
      </c>
      <c r="DN66" s="46"/>
      <c r="DO66" s="46"/>
      <c r="DP66" s="46"/>
      <c r="DQ66" s="46"/>
      <c r="DR66" s="46"/>
      <c r="DS66" s="31">
        <f t="shared" si="264"/>
        <v>0</v>
      </c>
      <c r="DT66" s="29">
        <f t="shared" si="265"/>
        <v>0</v>
      </c>
      <c r="DU66" s="46"/>
      <c r="DV66" s="46"/>
      <c r="DW66" s="46"/>
      <c r="DX66" s="46"/>
      <c r="DY66" s="46"/>
      <c r="DZ66" s="31">
        <f t="shared" si="266"/>
        <v>0</v>
      </c>
      <c r="EA66" s="29">
        <f t="shared" si="267"/>
        <v>0</v>
      </c>
      <c r="EB66" s="46"/>
      <c r="EC66" s="46"/>
      <c r="ED66" s="46"/>
      <c r="EE66" s="46"/>
      <c r="EF66" s="46"/>
      <c r="EG66" s="31">
        <f t="shared" si="268"/>
        <v>0</v>
      </c>
      <c r="EH66" s="30">
        <f t="shared" si="269"/>
        <v>1</v>
      </c>
      <c r="EI66" s="31">
        <f t="shared" si="270"/>
        <v>0</v>
      </c>
      <c r="EJ66" s="30">
        <f t="shared" ref="EJ66:EJ67" si="277">SUM(CK66,CD66,BW66,BP66,BI66,BB66,AU66,AN66,AG66,Z66,S66,L66,CR66,CY66,DF66,DM66,DT66,EA66)</f>
        <v>0</v>
      </c>
      <c r="EK66" s="148">
        <f t="shared" ref="EK66:EK67" si="278">SUM(CQ66,CJ66,CC66,BV66,BO66,BH66,BA66,AT66,AM66,AF66,Y66,R66,CX66,DE66,DL66,DS66,DZ66,EG66)</f>
        <v>0</v>
      </c>
    </row>
    <row r="67" spans="1:148" outlineLevel="1" x14ac:dyDescent="0.2">
      <c r="A67" s="109" t="s">
        <v>1012</v>
      </c>
      <c r="B67" s="47">
        <v>102234</v>
      </c>
      <c r="C67" s="211" t="s">
        <v>1671</v>
      </c>
      <c r="D67" s="141" t="s">
        <v>1635</v>
      </c>
      <c r="E67" s="33" t="s">
        <v>1057</v>
      </c>
      <c r="F67" s="165">
        <v>513.45000000000005</v>
      </c>
      <c r="G67" s="581"/>
      <c r="H67" s="574">
        <f t="shared" si="230"/>
        <v>0</v>
      </c>
      <c r="I67" s="574">
        <f t="shared" si="231"/>
        <v>0</v>
      </c>
      <c r="J67" s="586" t="e">
        <f t="shared" si="232"/>
        <v>#DIV/0!</v>
      </c>
      <c r="K67" s="564">
        <f t="shared" ref="K67:K70" si="279">EH67</f>
        <v>1</v>
      </c>
      <c r="L67" s="29">
        <f t="shared" ref="L67" si="280">SUM(M67:Q67)</f>
        <v>0</v>
      </c>
      <c r="M67" s="46"/>
      <c r="N67" s="46"/>
      <c r="O67" s="46"/>
      <c r="P67" s="46"/>
      <c r="Q67" s="46"/>
      <c r="R67" s="31">
        <f t="shared" ref="R67" si="281">L67*$H67</f>
        <v>0</v>
      </c>
      <c r="S67" s="29">
        <f t="shared" ref="S67" si="282">SUM(T67:X67)</f>
        <v>0</v>
      </c>
      <c r="T67" s="46"/>
      <c r="U67" s="46"/>
      <c r="V67" s="46"/>
      <c r="W67" s="46"/>
      <c r="X67" s="46"/>
      <c r="Y67" s="31">
        <f t="shared" ref="Y67" si="283">S67*$H67</f>
        <v>0</v>
      </c>
      <c r="Z67" s="29">
        <f t="shared" ref="Z67" si="284">SUM(AA67:AE67)</f>
        <v>0</v>
      </c>
      <c r="AA67" s="46"/>
      <c r="AB67" s="46"/>
      <c r="AC67" s="46"/>
      <c r="AD67" s="46"/>
      <c r="AE67" s="46"/>
      <c r="AF67" s="31">
        <f t="shared" ref="AF67" si="285">Z67*$H67</f>
        <v>0</v>
      </c>
      <c r="AG67" s="29">
        <f t="shared" ref="AG67" si="286">SUM(AH67:AL67)</f>
        <v>0</v>
      </c>
      <c r="AH67" s="46"/>
      <c r="AI67" s="46"/>
      <c r="AJ67" s="46"/>
      <c r="AK67" s="46"/>
      <c r="AL67" s="46"/>
      <c r="AM67" s="31">
        <f t="shared" ref="AM67" si="287">AG67*$H67</f>
        <v>0</v>
      </c>
      <c r="AN67" s="29">
        <f t="shared" ref="AN67" si="288">SUM(AO67:AS67)</f>
        <v>0</v>
      </c>
      <c r="AO67" s="46"/>
      <c r="AP67" s="46"/>
      <c r="AQ67" s="46"/>
      <c r="AR67" s="46"/>
      <c r="AS67" s="46"/>
      <c r="AT67" s="31">
        <f t="shared" ref="AT67" si="289">AN67*$H67</f>
        <v>0</v>
      </c>
      <c r="AU67" s="29">
        <f t="shared" ref="AU67" si="290">SUM(AV67:AZ67)</f>
        <v>0</v>
      </c>
      <c r="AV67" s="46"/>
      <c r="AW67" s="46"/>
      <c r="AX67" s="46"/>
      <c r="AY67" s="46"/>
      <c r="AZ67" s="46"/>
      <c r="BA67" s="31">
        <f t="shared" ref="BA67" si="291">AU67*$H67</f>
        <v>0</v>
      </c>
      <c r="BB67" s="29">
        <f t="shared" ref="BB67" si="292">SUM(BC67:BG67)</f>
        <v>0</v>
      </c>
      <c r="BC67" s="46"/>
      <c r="BD67" s="46"/>
      <c r="BE67" s="46"/>
      <c r="BF67" s="46"/>
      <c r="BG67" s="46"/>
      <c r="BH67" s="31">
        <f t="shared" ref="BH67" si="293">BB67*$H67</f>
        <v>0</v>
      </c>
      <c r="BI67" s="29">
        <f t="shared" ref="BI67" si="294">SUM(BJ67:BN67)</f>
        <v>0</v>
      </c>
      <c r="BJ67" s="46"/>
      <c r="BK67" s="46"/>
      <c r="BL67" s="46"/>
      <c r="BM67" s="46"/>
      <c r="BN67" s="46"/>
      <c r="BO67" s="31">
        <f t="shared" ref="BO67" si="295">BI67*$H67</f>
        <v>0</v>
      </c>
      <c r="BP67" s="29">
        <f t="shared" ref="BP67" si="296">SUM(BQ67:BU67)</f>
        <v>0</v>
      </c>
      <c r="BQ67" s="46"/>
      <c r="BR67" s="46"/>
      <c r="BS67" s="46"/>
      <c r="BT67" s="46"/>
      <c r="BU67" s="46"/>
      <c r="BV67" s="31">
        <f t="shared" ref="BV67" si="297">BP67*$H67</f>
        <v>0</v>
      </c>
      <c r="BW67" s="29">
        <f t="shared" ref="BW67" si="298">SUM(BX67:CB67)</f>
        <v>0</v>
      </c>
      <c r="BX67" s="46"/>
      <c r="BY67" s="46"/>
      <c r="BZ67" s="46"/>
      <c r="CA67" s="46"/>
      <c r="CB67" s="46"/>
      <c r="CC67" s="31">
        <f t="shared" ref="CC67" si="299">BW67*$H67</f>
        <v>0</v>
      </c>
      <c r="CD67" s="29">
        <f t="shared" ref="CD67" si="300">SUM(CE67:CI67)</f>
        <v>0</v>
      </c>
      <c r="CE67" s="46"/>
      <c r="CF67" s="46"/>
      <c r="CG67" s="46"/>
      <c r="CH67" s="46"/>
      <c r="CI67" s="46"/>
      <c r="CJ67" s="31">
        <f t="shared" ref="CJ67" si="301">CD67*$H67</f>
        <v>0</v>
      </c>
      <c r="CK67" s="29">
        <f t="shared" ref="CK67" si="302">SUM(CL67:CP67)</f>
        <v>0</v>
      </c>
      <c r="CL67" s="46"/>
      <c r="CM67" s="46"/>
      <c r="CN67" s="46"/>
      <c r="CO67" s="46"/>
      <c r="CP67" s="46"/>
      <c r="CQ67" s="31">
        <f t="shared" ref="CQ67" si="303">CK67*$H67</f>
        <v>0</v>
      </c>
      <c r="CR67" s="29">
        <f t="shared" ref="CR67" si="304">SUM(CS67:CW67)</f>
        <v>0</v>
      </c>
      <c r="CS67" s="46"/>
      <c r="CT67" s="46"/>
      <c r="CU67" s="46"/>
      <c r="CV67" s="46"/>
      <c r="CW67" s="46"/>
      <c r="CX67" s="31">
        <f t="shared" ref="CX67" si="305">CR67*$H67</f>
        <v>0</v>
      </c>
      <c r="CY67" s="29">
        <f t="shared" ref="CY67" si="306">SUM(CZ67:DD67)</f>
        <v>0</v>
      </c>
      <c r="CZ67" s="46"/>
      <c r="DA67" s="46"/>
      <c r="DB67" s="46"/>
      <c r="DC67" s="46"/>
      <c r="DD67" s="46"/>
      <c r="DE67" s="31">
        <f t="shared" ref="DE67" si="307">CY67*$H67</f>
        <v>0</v>
      </c>
      <c r="DF67" s="29">
        <f t="shared" ref="DF67" si="308">SUM(DG67:DK67)</f>
        <v>0</v>
      </c>
      <c r="DG67" s="46"/>
      <c r="DH67" s="46"/>
      <c r="DI67" s="46"/>
      <c r="DJ67" s="46"/>
      <c r="DK67" s="46"/>
      <c r="DL67" s="31">
        <f t="shared" ref="DL67" si="309">DF67*$H67</f>
        <v>0</v>
      </c>
      <c r="DM67" s="29">
        <f t="shared" ref="DM67" si="310">SUM(DN67:DR67)</f>
        <v>0</v>
      </c>
      <c r="DN67" s="46"/>
      <c r="DO67" s="46"/>
      <c r="DP67" s="46"/>
      <c r="DQ67" s="46"/>
      <c r="DR67" s="46"/>
      <c r="DS67" s="31">
        <f t="shared" ref="DS67" si="311">DM67*$H67</f>
        <v>0</v>
      </c>
      <c r="DT67" s="29">
        <f t="shared" ref="DT67" si="312">SUM(DU67:DY67)</f>
        <v>0</v>
      </c>
      <c r="DU67" s="46"/>
      <c r="DV67" s="46"/>
      <c r="DW67" s="46"/>
      <c r="DX67" s="46"/>
      <c r="DY67" s="46"/>
      <c r="DZ67" s="31">
        <f t="shared" ref="DZ67" si="313">DT67*$H67</f>
        <v>0</v>
      </c>
      <c r="EA67" s="29">
        <f t="shared" ref="EA67" si="314">SUM(EB67:EF67)</f>
        <v>0</v>
      </c>
      <c r="EB67" s="46"/>
      <c r="EC67" s="46"/>
      <c r="ED67" s="46"/>
      <c r="EE67" s="46"/>
      <c r="EF67" s="46"/>
      <c r="EG67" s="31">
        <f t="shared" ref="EG67" si="315">EA67*$H67</f>
        <v>0</v>
      </c>
      <c r="EH67" s="30">
        <f t="shared" ref="EH67:EH71" si="316">1-EJ67</f>
        <v>1</v>
      </c>
      <c r="EI67" s="31">
        <f t="shared" ref="EI67:EI71" si="317">H67-EK67</f>
        <v>0</v>
      </c>
      <c r="EJ67" s="30">
        <f t="shared" si="277"/>
        <v>0</v>
      </c>
      <c r="EK67" s="148">
        <f t="shared" si="278"/>
        <v>0</v>
      </c>
    </row>
    <row r="68" spans="1:148" ht="38.25" outlineLevel="1" x14ac:dyDescent="0.2">
      <c r="A68" s="109" t="s">
        <v>1013</v>
      </c>
      <c r="B68" s="47" t="s">
        <v>1677</v>
      </c>
      <c r="C68" s="211" t="s">
        <v>1671</v>
      </c>
      <c r="D68" s="141" t="s">
        <v>1638</v>
      </c>
      <c r="E68" s="33" t="s">
        <v>1057</v>
      </c>
      <c r="F68" s="165">
        <v>3150</v>
      </c>
      <c r="G68" s="581"/>
      <c r="H68" s="574">
        <f t="shared" si="230"/>
        <v>0</v>
      </c>
      <c r="I68" s="574">
        <f t="shared" si="231"/>
        <v>0</v>
      </c>
      <c r="J68" s="586" t="e">
        <f t="shared" si="232"/>
        <v>#DIV/0!</v>
      </c>
      <c r="K68" s="564">
        <f t="shared" si="279"/>
        <v>1</v>
      </c>
      <c r="L68" s="29"/>
      <c r="M68" s="46"/>
      <c r="N68" s="46"/>
      <c r="O68" s="46"/>
      <c r="P68" s="46"/>
      <c r="Q68" s="46"/>
      <c r="R68" s="31"/>
      <c r="S68" s="29"/>
      <c r="T68" s="46"/>
      <c r="U68" s="46"/>
      <c r="V68" s="46"/>
      <c r="W68" s="46"/>
      <c r="X68" s="46"/>
      <c r="Y68" s="31"/>
      <c r="Z68" s="29"/>
      <c r="AA68" s="46"/>
      <c r="AB68" s="46"/>
      <c r="AC68" s="46"/>
      <c r="AD68" s="46"/>
      <c r="AE68" s="46"/>
      <c r="AF68" s="31"/>
      <c r="AG68" s="29"/>
      <c r="AH68" s="46"/>
      <c r="AI68" s="46"/>
      <c r="AJ68" s="46"/>
      <c r="AK68" s="46"/>
      <c r="AL68" s="46"/>
      <c r="AM68" s="31"/>
      <c r="AN68" s="29"/>
      <c r="AO68" s="46"/>
      <c r="AP68" s="46"/>
      <c r="AQ68" s="46"/>
      <c r="AR68" s="46"/>
      <c r="AS68" s="46"/>
      <c r="AT68" s="31"/>
      <c r="AU68" s="29"/>
      <c r="AV68" s="46"/>
      <c r="AW68" s="46"/>
      <c r="AX68" s="46"/>
      <c r="AY68" s="46"/>
      <c r="AZ68" s="46"/>
      <c r="BA68" s="31"/>
      <c r="BB68" s="29"/>
      <c r="BC68" s="46"/>
      <c r="BD68" s="46"/>
      <c r="BE68" s="46"/>
      <c r="BF68" s="46"/>
      <c r="BG68" s="46"/>
      <c r="BH68" s="31"/>
      <c r="BI68" s="29"/>
      <c r="BJ68" s="46"/>
      <c r="BK68" s="46"/>
      <c r="BL68" s="46"/>
      <c r="BM68" s="46"/>
      <c r="BN68" s="46"/>
      <c r="BO68" s="31"/>
      <c r="BP68" s="29"/>
      <c r="BQ68" s="46"/>
      <c r="BR68" s="46"/>
      <c r="BS68" s="46"/>
      <c r="BT68" s="46"/>
      <c r="BU68" s="46"/>
      <c r="BV68" s="31"/>
      <c r="BW68" s="29"/>
      <c r="BX68" s="46"/>
      <c r="BY68" s="46"/>
      <c r="BZ68" s="46"/>
      <c r="CA68" s="46"/>
      <c r="CB68" s="46"/>
      <c r="CC68" s="31"/>
      <c r="CD68" s="29"/>
      <c r="CE68" s="46"/>
      <c r="CF68" s="46"/>
      <c r="CG68" s="46"/>
      <c r="CH68" s="46"/>
      <c r="CI68" s="46"/>
      <c r="CJ68" s="31"/>
      <c r="CK68" s="29"/>
      <c r="CL68" s="46"/>
      <c r="CM68" s="46"/>
      <c r="CN68" s="46"/>
      <c r="CO68" s="46"/>
      <c r="CP68" s="46"/>
      <c r="CQ68" s="31"/>
      <c r="CR68" s="29"/>
      <c r="CS68" s="46"/>
      <c r="CT68" s="46"/>
      <c r="CU68" s="46"/>
      <c r="CV68" s="46"/>
      <c r="CW68" s="46"/>
      <c r="CX68" s="31"/>
      <c r="CY68" s="29"/>
      <c r="CZ68" s="46"/>
      <c r="DA68" s="46"/>
      <c r="DB68" s="46"/>
      <c r="DC68" s="46"/>
      <c r="DD68" s="46"/>
      <c r="DE68" s="31"/>
      <c r="DF68" s="29"/>
      <c r="DG68" s="46"/>
      <c r="DH68" s="46"/>
      <c r="DI68" s="46"/>
      <c r="DJ68" s="46"/>
      <c r="DK68" s="46"/>
      <c r="DL68" s="31"/>
      <c r="DM68" s="29"/>
      <c r="DN68" s="46"/>
      <c r="DO68" s="46"/>
      <c r="DP68" s="46"/>
      <c r="DQ68" s="46"/>
      <c r="DR68" s="46"/>
      <c r="DS68" s="31"/>
      <c r="DT68" s="29"/>
      <c r="DU68" s="46"/>
      <c r="DV68" s="46"/>
      <c r="DW68" s="46"/>
      <c r="DX68" s="46"/>
      <c r="DY68" s="46"/>
      <c r="DZ68" s="31"/>
      <c r="EA68" s="29"/>
      <c r="EB68" s="46"/>
      <c r="EC68" s="46"/>
      <c r="ED68" s="46"/>
      <c r="EE68" s="46"/>
      <c r="EF68" s="46"/>
      <c r="EG68" s="31"/>
      <c r="EH68" s="30">
        <f t="shared" si="316"/>
        <v>1</v>
      </c>
      <c r="EI68" s="31">
        <f t="shared" si="317"/>
        <v>0</v>
      </c>
      <c r="EJ68" s="30"/>
      <c r="EK68" s="148"/>
    </row>
    <row r="69" spans="1:148" outlineLevel="1" x14ac:dyDescent="0.2">
      <c r="A69" s="109" t="s">
        <v>1014</v>
      </c>
      <c r="B69" s="47" t="s">
        <v>1678</v>
      </c>
      <c r="C69" s="211" t="s">
        <v>1671</v>
      </c>
      <c r="D69" s="141" t="s">
        <v>1635</v>
      </c>
      <c r="E69" s="33" t="s">
        <v>1057</v>
      </c>
      <c r="F69" s="165">
        <v>489</v>
      </c>
      <c r="G69" s="581"/>
      <c r="H69" s="574">
        <f t="shared" si="230"/>
        <v>0</v>
      </c>
      <c r="I69" s="574">
        <f t="shared" si="231"/>
        <v>0</v>
      </c>
      <c r="J69" s="586" t="e">
        <f t="shared" si="232"/>
        <v>#DIV/0!</v>
      </c>
      <c r="K69" s="564">
        <f t="shared" si="279"/>
        <v>1</v>
      </c>
      <c r="L69" s="29"/>
      <c r="M69" s="46"/>
      <c r="N69" s="46"/>
      <c r="O69" s="46"/>
      <c r="P69" s="46"/>
      <c r="Q69" s="46"/>
      <c r="R69" s="31"/>
      <c r="S69" s="29"/>
      <c r="T69" s="46"/>
      <c r="U69" s="46"/>
      <c r="V69" s="46"/>
      <c r="W69" s="46"/>
      <c r="X69" s="46"/>
      <c r="Y69" s="31"/>
      <c r="Z69" s="29"/>
      <c r="AA69" s="46"/>
      <c r="AB69" s="46"/>
      <c r="AC69" s="46"/>
      <c r="AD69" s="46"/>
      <c r="AE69" s="46"/>
      <c r="AF69" s="31"/>
      <c r="AG69" s="29"/>
      <c r="AH69" s="46"/>
      <c r="AI69" s="46"/>
      <c r="AJ69" s="46"/>
      <c r="AK69" s="46"/>
      <c r="AL69" s="46"/>
      <c r="AM69" s="31"/>
      <c r="AN69" s="29"/>
      <c r="AO69" s="46"/>
      <c r="AP69" s="46"/>
      <c r="AQ69" s="46"/>
      <c r="AR69" s="46"/>
      <c r="AS69" s="46"/>
      <c r="AT69" s="31"/>
      <c r="AU69" s="29"/>
      <c r="AV69" s="46"/>
      <c r="AW69" s="46"/>
      <c r="AX69" s="46"/>
      <c r="AY69" s="46"/>
      <c r="AZ69" s="46"/>
      <c r="BA69" s="31"/>
      <c r="BB69" s="29"/>
      <c r="BC69" s="46"/>
      <c r="BD69" s="46"/>
      <c r="BE69" s="46"/>
      <c r="BF69" s="46"/>
      <c r="BG69" s="46"/>
      <c r="BH69" s="31"/>
      <c r="BI69" s="29"/>
      <c r="BJ69" s="46"/>
      <c r="BK69" s="46"/>
      <c r="BL69" s="46"/>
      <c r="BM69" s="46"/>
      <c r="BN69" s="46"/>
      <c r="BO69" s="31"/>
      <c r="BP69" s="29"/>
      <c r="BQ69" s="46"/>
      <c r="BR69" s="46"/>
      <c r="BS69" s="46"/>
      <c r="BT69" s="46"/>
      <c r="BU69" s="46"/>
      <c r="BV69" s="31"/>
      <c r="BW69" s="29"/>
      <c r="BX69" s="46"/>
      <c r="BY69" s="46"/>
      <c r="BZ69" s="46"/>
      <c r="CA69" s="46"/>
      <c r="CB69" s="46"/>
      <c r="CC69" s="31"/>
      <c r="CD69" s="29"/>
      <c r="CE69" s="46"/>
      <c r="CF69" s="46"/>
      <c r="CG69" s="46"/>
      <c r="CH69" s="46"/>
      <c r="CI69" s="46"/>
      <c r="CJ69" s="31"/>
      <c r="CK69" s="29"/>
      <c r="CL69" s="46"/>
      <c r="CM69" s="46"/>
      <c r="CN69" s="46"/>
      <c r="CO69" s="46"/>
      <c r="CP69" s="46"/>
      <c r="CQ69" s="31"/>
      <c r="CR69" s="29"/>
      <c r="CS69" s="46"/>
      <c r="CT69" s="46"/>
      <c r="CU69" s="46"/>
      <c r="CV69" s="46"/>
      <c r="CW69" s="46"/>
      <c r="CX69" s="31"/>
      <c r="CY69" s="29"/>
      <c r="CZ69" s="46"/>
      <c r="DA69" s="46"/>
      <c r="DB69" s="46"/>
      <c r="DC69" s="46"/>
      <c r="DD69" s="46"/>
      <c r="DE69" s="31"/>
      <c r="DF69" s="29"/>
      <c r="DG69" s="46"/>
      <c r="DH69" s="46"/>
      <c r="DI69" s="46"/>
      <c r="DJ69" s="46"/>
      <c r="DK69" s="46"/>
      <c r="DL69" s="31"/>
      <c r="DM69" s="29"/>
      <c r="DN69" s="46"/>
      <c r="DO69" s="46"/>
      <c r="DP69" s="46"/>
      <c r="DQ69" s="46"/>
      <c r="DR69" s="46"/>
      <c r="DS69" s="31"/>
      <c r="DT69" s="29"/>
      <c r="DU69" s="46"/>
      <c r="DV69" s="46"/>
      <c r="DW69" s="46"/>
      <c r="DX69" s="46"/>
      <c r="DY69" s="46"/>
      <c r="DZ69" s="31"/>
      <c r="EA69" s="29"/>
      <c r="EB69" s="46"/>
      <c r="EC69" s="46"/>
      <c r="ED69" s="46"/>
      <c r="EE69" s="46"/>
      <c r="EF69" s="46"/>
      <c r="EG69" s="31"/>
      <c r="EH69" s="30">
        <f t="shared" si="316"/>
        <v>1</v>
      </c>
      <c r="EI69" s="31">
        <f t="shared" si="317"/>
        <v>0</v>
      </c>
      <c r="EJ69" s="30"/>
      <c r="EK69" s="148"/>
    </row>
    <row r="70" spans="1:148" outlineLevel="1" x14ac:dyDescent="0.2">
      <c r="A70" s="109" t="s">
        <v>1015</v>
      </c>
      <c r="B70" s="47" t="s">
        <v>965</v>
      </c>
      <c r="C70" s="211" t="s">
        <v>1672</v>
      </c>
      <c r="D70" s="141" t="s">
        <v>1714</v>
      </c>
      <c r="E70" s="326" t="s">
        <v>842</v>
      </c>
      <c r="F70" s="577">
        <v>32500</v>
      </c>
      <c r="G70" s="581"/>
      <c r="H70" s="574">
        <f t="shared" si="230"/>
        <v>0</v>
      </c>
      <c r="I70" s="574">
        <f t="shared" si="231"/>
        <v>0</v>
      </c>
      <c r="J70" s="586" t="e">
        <f t="shared" si="232"/>
        <v>#DIV/0!</v>
      </c>
      <c r="K70" s="564">
        <f t="shared" si="279"/>
        <v>1</v>
      </c>
      <c r="L70" s="29"/>
      <c r="M70" s="46"/>
      <c r="N70" s="46"/>
      <c r="O70" s="46"/>
      <c r="P70" s="46"/>
      <c r="Q70" s="46"/>
      <c r="R70" s="31"/>
      <c r="S70" s="29"/>
      <c r="T70" s="46"/>
      <c r="U70" s="46"/>
      <c r="V70" s="46"/>
      <c r="W70" s="46"/>
      <c r="X70" s="46"/>
      <c r="Y70" s="31"/>
      <c r="Z70" s="29"/>
      <c r="AA70" s="46"/>
      <c r="AB70" s="46"/>
      <c r="AC70" s="46"/>
      <c r="AD70" s="46"/>
      <c r="AE70" s="46"/>
      <c r="AF70" s="31"/>
      <c r="AG70" s="29"/>
      <c r="AH70" s="46"/>
      <c r="AI70" s="46"/>
      <c r="AJ70" s="46"/>
      <c r="AK70" s="46"/>
      <c r="AL70" s="46"/>
      <c r="AM70" s="31"/>
      <c r="AN70" s="29"/>
      <c r="AO70" s="46"/>
      <c r="AP70" s="46"/>
      <c r="AQ70" s="46"/>
      <c r="AR70" s="46"/>
      <c r="AS70" s="46"/>
      <c r="AT70" s="31"/>
      <c r="AU70" s="29"/>
      <c r="AV70" s="46"/>
      <c r="AW70" s="46"/>
      <c r="AX70" s="46"/>
      <c r="AY70" s="46"/>
      <c r="AZ70" s="46"/>
      <c r="BA70" s="31"/>
      <c r="BB70" s="29"/>
      <c r="BC70" s="46"/>
      <c r="BD70" s="46"/>
      <c r="BE70" s="46"/>
      <c r="BF70" s="46"/>
      <c r="BG70" s="46"/>
      <c r="BH70" s="31"/>
      <c r="BI70" s="29"/>
      <c r="BJ70" s="46"/>
      <c r="BK70" s="46"/>
      <c r="BL70" s="46"/>
      <c r="BM70" s="46"/>
      <c r="BN70" s="46"/>
      <c r="BO70" s="31"/>
      <c r="BP70" s="29"/>
      <c r="BQ70" s="46"/>
      <c r="BR70" s="46"/>
      <c r="BS70" s="46"/>
      <c r="BT70" s="46"/>
      <c r="BU70" s="46"/>
      <c r="BV70" s="31"/>
      <c r="BW70" s="29"/>
      <c r="BX70" s="46"/>
      <c r="BY70" s="46"/>
      <c r="BZ70" s="46"/>
      <c r="CA70" s="46"/>
      <c r="CB70" s="46"/>
      <c r="CC70" s="31"/>
      <c r="CD70" s="29"/>
      <c r="CE70" s="46"/>
      <c r="CF70" s="46"/>
      <c r="CG70" s="46"/>
      <c r="CH70" s="46"/>
      <c r="CI70" s="46"/>
      <c r="CJ70" s="31"/>
      <c r="CK70" s="29"/>
      <c r="CL70" s="46"/>
      <c r="CM70" s="46"/>
      <c r="CN70" s="46"/>
      <c r="CO70" s="46"/>
      <c r="CP70" s="46"/>
      <c r="CQ70" s="31"/>
      <c r="CR70" s="29"/>
      <c r="CS70" s="46"/>
      <c r="CT70" s="46"/>
      <c r="CU70" s="46"/>
      <c r="CV70" s="46"/>
      <c r="CW70" s="46"/>
      <c r="CX70" s="31"/>
      <c r="CY70" s="29"/>
      <c r="CZ70" s="46"/>
      <c r="DA70" s="46"/>
      <c r="DB70" s="46"/>
      <c r="DC70" s="46"/>
      <c r="DD70" s="46"/>
      <c r="DE70" s="31"/>
      <c r="DF70" s="29"/>
      <c r="DG70" s="46"/>
      <c r="DH70" s="46"/>
      <c r="DI70" s="46"/>
      <c r="DJ70" s="46"/>
      <c r="DK70" s="46"/>
      <c r="DL70" s="31"/>
      <c r="DM70" s="29"/>
      <c r="DN70" s="46"/>
      <c r="DO70" s="46"/>
      <c r="DP70" s="46"/>
      <c r="DQ70" s="46"/>
      <c r="DR70" s="46"/>
      <c r="DS70" s="31"/>
      <c r="DT70" s="29"/>
      <c r="DU70" s="46"/>
      <c r="DV70" s="46"/>
      <c r="DW70" s="46"/>
      <c r="DX70" s="46"/>
      <c r="DY70" s="46"/>
      <c r="DZ70" s="31"/>
      <c r="EA70" s="29"/>
      <c r="EB70" s="46"/>
      <c r="EC70" s="46"/>
      <c r="ED70" s="46"/>
      <c r="EE70" s="46"/>
      <c r="EF70" s="46"/>
      <c r="EG70" s="31"/>
      <c r="EH70" s="30">
        <f t="shared" si="316"/>
        <v>1</v>
      </c>
      <c r="EI70" s="31">
        <f t="shared" si="317"/>
        <v>0</v>
      </c>
      <c r="EJ70" s="30"/>
      <c r="EK70" s="148"/>
    </row>
    <row r="71" spans="1:148" outlineLevel="1" x14ac:dyDescent="0.2">
      <c r="A71" s="571" t="s">
        <v>839</v>
      </c>
      <c r="B71" s="572"/>
      <c r="C71" s="214"/>
      <c r="D71" s="215" t="s">
        <v>1649</v>
      </c>
      <c r="E71" s="234"/>
      <c r="F71" s="234"/>
      <c r="G71" s="580"/>
      <c r="H71" s="573"/>
      <c r="I71" s="584">
        <f>SUM(I72:I74)</f>
        <v>0</v>
      </c>
      <c r="J71" s="585" t="e">
        <f>SUM(J72:J74)</f>
        <v>#DIV/0!</v>
      </c>
      <c r="K71" s="564">
        <f t="shared" si="227"/>
        <v>1</v>
      </c>
      <c r="L71" s="29"/>
      <c r="M71" s="46"/>
      <c r="N71" s="46"/>
      <c r="O71" s="46"/>
      <c r="P71" s="46"/>
      <c r="Q71" s="46"/>
      <c r="R71" s="31"/>
      <c r="S71" s="29"/>
      <c r="T71" s="46"/>
      <c r="U71" s="46"/>
      <c r="V71" s="46"/>
      <c r="W71" s="46"/>
      <c r="X71" s="46"/>
      <c r="Y71" s="31"/>
      <c r="Z71" s="29"/>
      <c r="AA71" s="46"/>
      <c r="AB71" s="46"/>
      <c r="AC71" s="46"/>
      <c r="AD71" s="46"/>
      <c r="AE71" s="46"/>
      <c r="AF71" s="31"/>
      <c r="AG71" s="29"/>
      <c r="AH71" s="46"/>
      <c r="AI71" s="46"/>
      <c r="AJ71" s="46"/>
      <c r="AK71" s="46"/>
      <c r="AL71" s="46"/>
      <c r="AM71" s="31"/>
      <c r="AN71" s="29"/>
      <c r="AO71" s="46"/>
      <c r="AP71" s="46"/>
      <c r="AQ71" s="46"/>
      <c r="AR71" s="46"/>
      <c r="AS71" s="46"/>
      <c r="AT71" s="31"/>
      <c r="AU71" s="29"/>
      <c r="AV71" s="46"/>
      <c r="AW71" s="46"/>
      <c r="AX71" s="46"/>
      <c r="AY71" s="46"/>
      <c r="AZ71" s="46"/>
      <c r="BA71" s="31"/>
      <c r="BB71" s="29"/>
      <c r="BC71" s="46"/>
      <c r="BD71" s="46"/>
      <c r="BE71" s="46"/>
      <c r="BF71" s="46"/>
      <c r="BG71" s="46"/>
      <c r="BH71" s="31"/>
      <c r="BI71" s="29"/>
      <c r="BJ71" s="46"/>
      <c r="BK71" s="46"/>
      <c r="BL71" s="46"/>
      <c r="BM71" s="46"/>
      <c r="BN71" s="46"/>
      <c r="BO71" s="31"/>
      <c r="BP71" s="29"/>
      <c r="BQ71" s="46"/>
      <c r="BR71" s="46"/>
      <c r="BS71" s="46"/>
      <c r="BT71" s="46"/>
      <c r="BU71" s="46"/>
      <c r="BV71" s="31"/>
      <c r="BW71" s="29"/>
      <c r="BX71" s="46"/>
      <c r="BY71" s="46"/>
      <c r="BZ71" s="46"/>
      <c r="CA71" s="46"/>
      <c r="CB71" s="46"/>
      <c r="CC71" s="31"/>
      <c r="CD71" s="29"/>
      <c r="CE71" s="46"/>
      <c r="CF71" s="46"/>
      <c r="CG71" s="46"/>
      <c r="CH71" s="46"/>
      <c r="CI71" s="46"/>
      <c r="CJ71" s="31"/>
      <c r="CK71" s="29"/>
      <c r="CL71" s="46"/>
      <c r="CM71" s="46"/>
      <c r="CN71" s="46"/>
      <c r="CO71" s="46"/>
      <c r="CP71" s="46"/>
      <c r="CQ71" s="31"/>
      <c r="CR71" s="29"/>
      <c r="CS71" s="46"/>
      <c r="CT71" s="46"/>
      <c r="CU71" s="46"/>
      <c r="CV71" s="46"/>
      <c r="CW71" s="46"/>
      <c r="CX71" s="31"/>
      <c r="CY71" s="29"/>
      <c r="CZ71" s="46"/>
      <c r="DA71" s="46"/>
      <c r="DB71" s="46"/>
      <c r="DC71" s="46"/>
      <c r="DD71" s="46"/>
      <c r="DE71" s="31"/>
      <c r="DF71" s="29"/>
      <c r="DG71" s="46"/>
      <c r="DH71" s="46"/>
      <c r="DI71" s="46"/>
      <c r="DJ71" s="46"/>
      <c r="DK71" s="46"/>
      <c r="DL71" s="31"/>
      <c r="DM71" s="29"/>
      <c r="DN71" s="46"/>
      <c r="DO71" s="46"/>
      <c r="DP71" s="46"/>
      <c r="DQ71" s="46"/>
      <c r="DR71" s="46"/>
      <c r="DS71" s="31"/>
      <c r="DT71" s="29"/>
      <c r="DU71" s="46"/>
      <c r="DV71" s="46"/>
      <c r="DW71" s="46"/>
      <c r="DX71" s="46"/>
      <c r="DY71" s="46"/>
      <c r="DZ71" s="31"/>
      <c r="EA71" s="29"/>
      <c r="EB71" s="46"/>
      <c r="EC71" s="46"/>
      <c r="ED71" s="46"/>
      <c r="EE71" s="46"/>
      <c r="EF71" s="46"/>
      <c r="EG71" s="31"/>
      <c r="EH71" s="30">
        <f t="shared" si="316"/>
        <v>1</v>
      </c>
      <c r="EI71" s="31">
        <f t="shared" si="317"/>
        <v>0</v>
      </c>
      <c r="EJ71" s="30">
        <f t="shared" si="228"/>
        <v>0</v>
      </c>
      <c r="EK71" s="148">
        <f t="shared" si="229"/>
        <v>0</v>
      </c>
    </row>
    <row r="72" spans="1:148" outlineLevel="1" x14ac:dyDescent="0.2">
      <c r="A72" s="109" t="s">
        <v>1650</v>
      </c>
      <c r="B72" s="48" t="s">
        <v>1715</v>
      </c>
      <c r="C72" s="211" t="s">
        <v>1669</v>
      </c>
      <c r="D72" s="141" t="s">
        <v>916</v>
      </c>
      <c r="E72" s="33" t="s">
        <v>25</v>
      </c>
      <c r="F72" s="165">
        <v>2865.45</v>
      </c>
      <c r="G72" s="581"/>
      <c r="H72" s="574">
        <f t="shared" ref="H72:H74" si="318">ROUND(G72*(1+$E$80),2)</f>
        <v>0</v>
      </c>
      <c r="I72" s="574">
        <f t="shared" ref="I72:I74" si="319">ROUND(F72*H72,2)</f>
        <v>0</v>
      </c>
      <c r="J72" s="586" t="e">
        <f t="shared" ref="J72:J74" si="320">I72/$I$80</f>
        <v>#DIV/0!</v>
      </c>
      <c r="K72" s="564">
        <f t="shared" si="227"/>
        <v>1</v>
      </c>
      <c r="L72" s="29">
        <f>SUM(M72:Q72)</f>
        <v>0</v>
      </c>
      <c r="M72" s="46"/>
      <c r="N72" s="46"/>
      <c r="O72" s="46"/>
      <c r="P72" s="46"/>
      <c r="Q72" s="46"/>
      <c r="R72" s="31">
        <f>L72*$H72</f>
        <v>0</v>
      </c>
      <c r="S72" s="29">
        <f>SUM(T72:X72)</f>
        <v>0</v>
      </c>
      <c r="T72" s="46"/>
      <c r="U72" s="46"/>
      <c r="V72" s="46"/>
      <c r="W72" s="46"/>
      <c r="X72" s="46"/>
      <c r="Y72" s="31">
        <f>S72*$H72</f>
        <v>0</v>
      </c>
      <c r="Z72" s="29">
        <f>SUM(AA72:AE72)</f>
        <v>0</v>
      </c>
      <c r="AA72" s="46"/>
      <c r="AB72" s="46"/>
      <c r="AC72" s="46"/>
      <c r="AD72" s="46"/>
      <c r="AE72" s="46"/>
      <c r="AF72" s="31">
        <f>Z72*$H72</f>
        <v>0</v>
      </c>
      <c r="AG72" s="29">
        <f>SUM(AH72:AL72)</f>
        <v>0</v>
      </c>
      <c r="AH72" s="46"/>
      <c r="AI72" s="46"/>
      <c r="AJ72" s="46"/>
      <c r="AK72" s="46"/>
      <c r="AL72" s="46"/>
      <c r="AM72" s="31">
        <f>AG72*$H72</f>
        <v>0</v>
      </c>
      <c r="AN72" s="29">
        <f>SUM(AO72:AS72)</f>
        <v>0</v>
      </c>
      <c r="AO72" s="46"/>
      <c r="AP72" s="46"/>
      <c r="AQ72" s="46"/>
      <c r="AR72" s="46"/>
      <c r="AS72" s="46"/>
      <c r="AT72" s="31">
        <f>AN72*$H72</f>
        <v>0</v>
      </c>
      <c r="AU72" s="29">
        <f>SUM(AV72:AZ72)</f>
        <v>0</v>
      </c>
      <c r="AV72" s="46"/>
      <c r="AW72" s="46"/>
      <c r="AX72" s="46"/>
      <c r="AY72" s="46"/>
      <c r="AZ72" s="46"/>
      <c r="BA72" s="31">
        <f>AU72*$H72</f>
        <v>0</v>
      </c>
      <c r="BB72" s="29">
        <f>SUM(BC72:BG72)</f>
        <v>0</v>
      </c>
      <c r="BC72" s="46"/>
      <c r="BD72" s="46"/>
      <c r="BE72" s="46"/>
      <c r="BF72" s="46"/>
      <c r="BG72" s="46"/>
      <c r="BH72" s="31">
        <f>BB72*$H72</f>
        <v>0</v>
      </c>
      <c r="BI72" s="29">
        <f>SUM(BJ72:BN72)</f>
        <v>0</v>
      </c>
      <c r="BJ72" s="46"/>
      <c r="BK72" s="46"/>
      <c r="BL72" s="46"/>
      <c r="BM72" s="46"/>
      <c r="BN72" s="46"/>
      <c r="BO72" s="31">
        <f>BI72*$H72</f>
        <v>0</v>
      </c>
      <c r="BP72" s="29">
        <f>SUM(BQ72:BU72)</f>
        <v>0</v>
      </c>
      <c r="BQ72" s="46"/>
      <c r="BR72" s="46"/>
      <c r="BS72" s="46"/>
      <c r="BT72" s="46"/>
      <c r="BU72" s="46"/>
      <c r="BV72" s="31">
        <f>BP72*$H72</f>
        <v>0</v>
      </c>
      <c r="BW72" s="29">
        <f>SUM(BX72:CB72)</f>
        <v>0</v>
      </c>
      <c r="BX72" s="46"/>
      <c r="BY72" s="46"/>
      <c r="BZ72" s="46"/>
      <c r="CA72" s="46"/>
      <c r="CB72" s="46"/>
      <c r="CC72" s="31">
        <f>BW72*$H72</f>
        <v>0</v>
      </c>
      <c r="CD72" s="29">
        <f>SUM(CE72:CI72)</f>
        <v>0</v>
      </c>
      <c r="CE72" s="46"/>
      <c r="CF72" s="46"/>
      <c r="CG72" s="46"/>
      <c r="CH72" s="46"/>
      <c r="CI72" s="46"/>
      <c r="CJ72" s="31">
        <f>CD72*$H72</f>
        <v>0</v>
      </c>
      <c r="CK72" s="29">
        <f>SUM(CL72:CP72)</f>
        <v>0</v>
      </c>
      <c r="CL72" s="46"/>
      <c r="CM72" s="46"/>
      <c r="CN72" s="46"/>
      <c r="CO72" s="46"/>
      <c r="CP72" s="46"/>
      <c r="CQ72" s="31">
        <f>CK72*$H72</f>
        <v>0</v>
      </c>
      <c r="CR72" s="29">
        <f>SUM(CS72:CW72)</f>
        <v>0</v>
      </c>
      <c r="CS72" s="46"/>
      <c r="CT72" s="46"/>
      <c r="CU72" s="46"/>
      <c r="CV72" s="46"/>
      <c r="CW72" s="46"/>
      <c r="CX72" s="31">
        <f>CR72*$H72</f>
        <v>0</v>
      </c>
      <c r="CY72" s="29">
        <f>SUM(CZ72:DD72)</f>
        <v>0</v>
      </c>
      <c r="CZ72" s="46"/>
      <c r="DA72" s="46"/>
      <c r="DB72" s="46"/>
      <c r="DC72" s="46"/>
      <c r="DD72" s="46"/>
      <c r="DE72" s="31">
        <f>CY72*$H72</f>
        <v>0</v>
      </c>
      <c r="DF72" s="29">
        <f>SUM(DG72:DK72)</f>
        <v>0</v>
      </c>
      <c r="DG72" s="46"/>
      <c r="DH72" s="46"/>
      <c r="DI72" s="46"/>
      <c r="DJ72" s="46"/>
      <c r="DK72" s="46"/>
      <c r="DL72" s="31">
        <f>DF72*$H72</f>
        <v>0</v>
      </c>
      <c r="DM72" s="29">
        <f>SUM(DN72:DR72)</f>
        <v>0</v>
      </c>
      <c r="DN72" s="46"/>
      <c r="DO72" s="46"/>
      <c r="DP72" s="46"/>
      <c r="DQ72" s="46"/>
      <c r="DR72" s="46"/>
      <c r="DS72" s="31">
        <f>DM72*$H72</f>
        <v>0</v>
      </c>
      <c r="DT72" s="29">
        <f>SUM(DU72:DY72)</f>
        <v>0</v>
      </c>
      <c r="DU72" s="46"/>
      <c r="DV72" s="46"/>
      <c r="DW72" s="46"/>
      <c r="DX72" s="46"/>
      <c r="DY72" s="46"/>
      <c r="DZ72" s="31">
        <f>DT72*$H72</f>
        <v>0</v>
      </c>
      <c r="EA72" s="29">
        <f>SUM(EB72:EF72)</f>
        <v>0</v>
      </c>
      <c r="EB72" s="46"/>
      <c r="EC72" s="46"/>
      <c r="ED72" s="46"/>
      <c r="EE72" s="46"/>
      <c r="EF72" s="46"/>
      <c r="EG72" s="31">
        <f>EA72*$H72</f>
        <v>0</v>
      </c>
      <c r="EH72" s="30">
        <f>1-EJ72</f>
        <v>1</v>
      </c>
      <c r="EI72" s="31">
        <f>H72-EK72</f>
        <v>0</v>
      </c>
      <c r="EJ72" s="30">
        <f t="shared" si="228"/>
        <v>0</v>
      </c>
      <c r="EK72" s="148">
        <f t="shared" si="229"/>
        <v>0</v>
      </c>
    </row>
    <row r="73" spans="1:148" outlineLevel="1" x14ac:dyDescent="0.2">
      <c r="A73" s="109" t="s">
        <v>1651</v>
      </c>
      <c r="B73" s="47" t="s">
        <v>1716</v>
      </c>
      <c r="C73" s="211" t="s">
        <v>1669</v>
      </c>
      <c r="D73" s="141" t="s">
        <v>915</v>
      </c>
      <c r="E73" s="33" t="s">
        <v>25</v>
      </c>
      <c r="F73" s="165">
        <v>2865.45</v>
      </c>
      <c r="G73" s="581"/>
      <c r="H73" s="574">
        <f t="shared" si="318"/>
        <v>0</v>
      </c>
      <c r="I73" s="574">
        <f t="shared" si="319"/>
        <v>0</v>
      </c>
      <c r="J73" s="586" t="e">
        <f t="shared" si="320"/>
        <v>#DIV/0!</v>
      </c>
      <c r="K73" s="564">
        <f t="shared" si="227"/>
        <v>1</v>
      </c>
      <c r="L73" s="29">
        <f>SUM(M73:Q73)</f>
        <v>0</v>
      </c>
      <c r="M73" s="46"/>
      <c r="N73" s="46"/>
      <c r="O73" s="46"/>
      <c r="P73" s="46"/>
      <c r="Q73" s="46"/>
      <c r="R73" s="31">
        <f>L73*$H73</f>
        <v>0</v>
      </c>
      <c r="S73" s="29">
        <f>SUM(T73:X73)</f>
        <v>0</v>
      </c>
      <c r="T73" s="46"/>
      <c r="U73" s="46"/>
      <c r="V73" s="46"/>
      <c r="W73" s="46"/>
      <c r="X73" s="46"/>
      <c r="Y73" s="31">
        <f>S73*$H73</f>
        <v>0</v>
      </c>
      <c r="Z73" s="29">
        <f>SUM(AA73:AE73)</f>
        <v>0</v>
      </c>
      <c r="AA73" s="46"/>
      <c r="AB73" s="46"/>
      <c r="AC73" s="46"/>
      <c r="AD73" s="46"/>
      <c r="AE73" s="46"/>
      <c r="AF73" s="31">
        <f>Z73*$H73</f>
        <v>0</v>
      </c>
      <c r="AG73" s="29">
        <f>SUM(AH73:AL73)</f>
        <v>0</v>
      </c>
      <c r="AH73" s="46"/>
      <c r="AI73" s="46"/>
      <c r="AJ73" s="46"/>
      <c r="AK73" s="46"/>
      <c r="AL73" s="46"/>
      <c r="AM73" s="31">
        <f>AG73*$H73</f>
        <v>0</v>
      </c>
      <c r="AN73" s="29">
        <f>SUM(AO73:AS73)</f>
        <v>0</v>
      </c>
      <c r="AO73" s="46"/>
      <c r="AP73" s="46"/>
      <c r="AQ73" s="46"/>
      <c r="AR73" s="46"/>
      <c r="AS73" s="46"/>
      <c r="AT73" s="31">
        <f>AN73*$H73</f>
        <v>0</v>
      </c>
      <c r="AU73" s="29">
        <f>SUM(AV73:AZ73)</f>
        <v>0</v>
      </c>
      <c r="AV73" s="46"/>
      <c r="AW73" s="46"/>
      <c r="AX73" s="46"/>
      <c r="AY73" s="46"/>
      <c r="AZ73" s="46"/>
      <c r="BA73" s="31">
        <f>AU73*$H73</f>
        <v>0</v>
      </c>
      <c r="BB73" s="29">
        <f>SUM(BC73:BG73)</f>
        <v>0</v>
      </c>
      <c r="BC73" s="46"/>
      <c r="BD73" s="46"/>
      <c r="BE73" s="46"/>
      <c r="BF73" s="46"/>
      <c r="BG73" s="46"/>
      <c r="BH73" s="31">
        <f>BB73*$H73</f>
        <v>0</v>
      </c>
      <c r="BI73" s="29">
        <f>SUM(BJ73:BN73)</f>
        <v>0</v>
      </c>
      <c r="BJ73" s="46"/>
      <c r="BK73" s="46"/>
      <c r="BL73" s="46"/>
      <c r="BM73" s="46"/>
      <c r="BN73" s="46"/>
      <c r="BO73" s="31">
        <f>BI73*$H73</f>
        <v>0</v>
      </c>
      <c r="BP73" s="29">
        <f>SUM(BQ73:BU73)</f>
        <v>0</v>
      </c>
      <c r="BQ73" s="46"/>
      <c r="BR73" s="46"/>
      <c r="BS73" s="46"/>
      <c r="BT73" s="46"/>
      <c r="BU73" s="46"/>
      <c r="BV73" s="31">
        <f>BP73*$H73</f>
        <v>0</v>
      </c>
      <c r="BW73" s="29">
        <f>SUM(BX73:CB73)</f>
        <v>0</v>
      </c>
      <c r="BX73" s="46"/>
      <c r="BY73" s="46"/>
      <c r="BZ73" s="46"/>
      <c r="CA73" s="46"/>
      <c r="CB73" s="46"/>
      <c r="CC73" s="31">
        <f>BW73*$H73</f>
        <v>0</v>
      </c>
      <c r="CD73" s="29">
        <f>SUM(CE73:CI73)</f>
        <v>0</v>
      </c>
      <c r="CE73" s="46"/>
      <c r="CF73" s="46"/>
      <c r="CG73" s="46"/>
      <c r="CH73" s="46"/>
      <c r="CI73" s="46"/>
      <c r="CJ73" s="31">
        <f>CD73*$H73</f>
        <v>0</v>
      </c>
      <c r="CK73" s="29">
        <f>SUM(CL73:CP73)</f>
        <v>0</v>
      </c>
      <c r="CL73" s="46"/>
      <c r="CM73" s="46"/>
      <c r="CN73" s="46"/>
      <c r="CO73" s="46"/>
      <c r="CP73" s="46"/>
      <c r="CQ73" s="31">
        <f>CK73*$H73</f>
        <v>0</v>
      </c>
      <c r="CR73" s="29">
        <f>SUM(CS73:CW73)</f>
        <v>0</v>
      </c>
      <c r="CS73" s="46"/>
      <c r="CT73" s="46"/>
      <c r="CU73" s="46"/>
      <c r="CV73" s="46"/>
      <c r="CW73" s="46"/>
      <c r="CX73" s="31">
        <f>CR73*$H73</f>
        <v>0</v>
      </c>
      <c r="CY73" s="29">
        <f>SUM(CZ73:DD73)</f>
        <v>0</v>
      </c>
      <c r="CZ73" s="46"/>
      <c r="DA73" s="46"/>
      <c r="DB73" s="46"/>
      <c r="DC73" s="46"/>
      <c r="DD73" s="46"/>
      <c r="DE73" s="31">
        <f>CY73*$H73</f>
        <v>0</v>
      </c>
      <c r="DF73" s="29">
        <f>SUM(DG73:DK73)</f>
        <v>0</v>
      </c>
      <c r="DG73" s="46"/>
      <c r="DH73" s="46"/>
      <c r="DI73" s="46"/>
      <c r="DJ73" s="46"/>
      <c r="DK73" s="46"/>
      <c r="DL73" s="31">
        <f>DF73*$H73</f>
        <v>0</v>
      </c>
      <c r="DM73" s="29">
        <f>SUM(DN73:DR73)</f>
        <v>0</v>
      </c>
      <c r="DN73" s="46"/>
      <c r="DO73" s="46"/>
      <c r="DP73" s="46"/>
      <c r="DQ73" s="46"/>
      <c r="DR73" s="46"/>
      <c r="DS73" s="31">
        <f>DM73*$H73</f>
        <v>0</v>
      </c>
      <c r="DT73" s="29">
        <f>SUM(DU73:DY73)</f>
        <v>0</v>
      </c>
      <c r="DU73" s="46"/>
      <c r="DV73" s="46"/>
      <c r="DW73" s="46"/>
      <c r="DX73" s="46"/>
      <c r="DY73" s="46"/>
      <c r="DZ73" s="31">
        <f>DT73*$H73</f>
        <v>0</v>
      </c>
      <c r="EA73" s="29">
        <f>SUM(EB73:EF73)</f>
        <v>0</v>
      </c>
      <c r="EB73" s="46"/>
      <c r="EC73" s="46"/>
      <c r="ED73" s="46"/>
      <c r="EE73" s="46"/>
      <c r="EF73" s="46"/>
      <c r="EG73" s="31">
        <f>EA73*$H73</f>
        <v>0</v>
      </c>
      <c r="EH73" s="30">
        <f>1-EJ73</f>
        <v>1</v>
      </c>
      <c r="EI73" s="31">
        <f>H73-EK73</f>
        <v>0</v>
      </c>
      <c r="EJ73" s="30">
        <f t="shared" si="228"/>
        <v>0</v>
      </c>
      <c r="EK73" s="148">
        <f t="shared" si="229"/>
        <v>0</v>
      </c>
    </row>
    <row r="74" spans="1:148" ht="13.5" outlineLevel="1" thickBot="1" x14ac:dyDescent="0.25">
      <c r="A74" s="109" t="s">
        <v>1652</v>
      </c>
      <c r="B74" s="47" t="s">
        <v>963</v>
      </c>
      <c r="C74" s="211" t="s">
        <v>1672</v>
      </c>
      <c r="D74" s="141" t="s">
        <v>818</v>
      </c>
      <c r="E74" s="33" t="s">
        <v>1057</v>
      </c>
      <c r="F74" s="165">
        <v>256.2</v>
      </c>
      <c r="G74" s="581"/>
      <c r="H74" s="574">
        <f t="shared" si="318"/>
        <v>0</v>
      </c>
      <c r="I74" s="574">
        <f t="shared" si="319"/>
        <v>0</v>
      </c>
      <c r="J74" s="586" t="e">
        <f t="shared" si="320"/>
        <v>#DIV/0!</v>
      </c>
      <c r="K74" s="564">
        <f t="shared" si="227"/>
        <v>1</v>
      </c>
      <c r="L74" s="29">
        <f>SUM(M74:Q74)</f>
        <v>0</v>
      </c>
      <c r="M74" s="46"/>
      <c r="N74" s="46"/>
      <c r="O74" s="46"/>
      <c r="P74" s="46"/>
      <c r="Q74" s="46"/>
      <c r="R74" s="31">
        <f>L74*$H74</f>
        <v>0</v>
      </c>
      <c r="S74" s="29">
        <f>SUM(T74:X74)</f>
        <v>0</v>
      </c>
      <c r="T74" s="46"/>
      <c r="U74" s="46"/>
      <c r="V74" s="46"/>
      <c r="W74" s="46"/>
      <c r="X74" s="46"/>
      <c r="Y74" s="31">
        <f>S74*$H74</f>
        <v>0</v>
      </c>
      <c r="Z74" s="29">
        <f>SUM(AA74:AE74)</f>
        <v>0</v>
      </c>
      <c r="AA74" s="46"/>
      <c r="AB74" s="46"/>
      <c r="AC74" s="46"/>
      <c r="AD74" s="46"/>
      <c r="AE74" s="46"/>
      <c r="AF74" s="31">
        <f>Z74*$H74</f>
        <v>0</v>
      </c>
      <c r="AG74" s="29">
        <f>SUM(AH74:AL74)</f>
        <v>0</v>
      </c>
      <c r="AH74" s="46"/>
      <c r="AI74" s="46"/>
      <c r="AJ74" s="46"/>
      <c r="AK74" s="46"/>
      <c r="AL74" s="46"/>
      <c r="AM74" s="31">
        <f>AG74*$H74</f>
        <v>0</v>
      </c>
      <c r="AN74" s="29">
        <f>SUM(AO74:AS74)</f>
        <v>0</v>
      </c>
      <c r="AO74" s="46"/>
      <c r="AP74" s="46"/>
      <c r="AQ74" s="46"/>
      <c r="AR74" s="46"/>
      <c r="AS74" s="46"/>
      <c r="AT74" s="31">
        <f>AN74*$H74</f>
        <v>0</v>
      </c>
      <c r="AU74" s="29">
        <f>SUM(AV74:AZ74)</f>
        <v>0</v>
      </c>
      <c r="AV74" s="46"/>
      <c r="AW74" s="46"/>
      <c r="AX74" s="46"/>
      <c r="AY74" s="46"/>
      <c r="AZ74" s="46"/>
      <c r="BA74" s="31">
        <f>AU74*$H74</f>
        <v>0</v>
      </c>
      <c r="BB74" s="29">
        <f>SUM(BC74:BG74)</f>
        <v>0</v>
      </c>
      <c r="BC74" s="46"/>
      <c r="BD74" s="46"/>
      <c r="BE74" s="46"/>
      <c r="BF74" s="46"/>
      <c r="BG74" s="46"/>
      <c r="BH74" s="31">
        <f>BB74*$H74</f>
        <v>0</v>
      </c>
      <c r="BI74" s="29">
        <f>SUM(BJ74:BN74)</f>
        <v>0</v>
      </c>
      <c r="BJ74" s="46"/>
      <c r="BK74" s="46"/>
      <c r="BL74" s="46"/>
      <c r="BM74" s="46"/>
      <c r="BN74" s="46"/>
      <c r="BO74" s="31">
        <f>BI74*$H74</f>
        <v>0</v>
      </c>
      <c r="BP74" s="29">
        <f>SUM(BQ74:BU74)</f>
        <v>0</v>
      </c>
      <c r="BQ74" s="46"/>
      <c r="BR74" s="46"/>
      <c r="BS74" s="46"/>
      <c r="BT74" s="46"/>
      <c r="BU74" s="46"/>
      <c r="BV74" s="31">
        <f>BP74*$H74</f>
        <v>0</v>
      </c>
      <c r="BW74" s="29">
        <f>SUM(BX74:CB74)</f>
        <v>0</v>
      </c>
      <c r="BX74" s="46"/>
      <c r="BY74" s="46"/>
      <c r="BZ74" s="46"/>
      <c r="CA74" s="46"/>
      <c r="CB74" s="46"/>
      <c r="CC74" s="31">
        <f>BW74*$H74</f>
        <v>0</v>
      </c>
      <c r="CD74" s="29">
        <f>SUM(CE74:CI74)</f>
        <v>0</v>
      </c>
      <c r="CE74" s="46"/>
      <c r="CF74" s="46"/>
      <c r="CG74" s="46"/>
      <c r="CH74" s="46"/>
      <c r="CI74" s="46"/>
      <c r="CJ74" s="31">
        <f>CD74*$H74</f>
        <v>0</v>
      </c>
      <c r="CK74" s="29">
        <f>SUM(CL74:CP74)</f>
        <v>0</v>
      </c>
      <c r="CL74" s="46"/>
      <c r="CM74" s="46"/>
      <c r="CN74" s="46"/>
      <c r="CO74" s="46"/>
      <c r="CP74" s="46"/>
      <c r="CQ74" s="31">
        <f>CK74*$H74</f>
        <v>0</v>
      </c>
      <c r="CR74" s="29">
        <f>SUM(CS74:CW74)</f>
        <v>0</v>
      </c>
      <c r="CS74" s="46"/>
      <c r="CT74" s="46"/>
      <c r="CU74" s="46"/>
      <c r="CV74" s="46"/>
      <c r="CW74" s="46"/>
      <c r="CX74" s="31">
        <f>CR74*$H74</f>
        <v>0</v>
      </c>
      <c r="CY74" s="29">
        <f>SUM(CZ74:DD74)</f>
        <v>0</v>
      </c>
      <c r="CZ74" s="46"/>
      <c r="DA74" s="46"/>
      <c r="DB74" s="46"/>
      <c r="DC74" s="46"/>
      <c r="DD74" s="46"/>
      <c r="DE74" s="31">
        <f>CY74*$H74</f>
        <v>0</v>
      </c>
      <c r="DF74" s="29">
        <f>SUM(DG74:DK74)</f>
        <v>0</v>
      </c>
      <c r="DG74" s="46"/>
      <c r="DH74" s="46"/>
      <c r="DI74" s="46"/>
      <c r="DJ74" s="46"/>
      <c r="DK74" s="46"/>
      <c r="DL74" s="31">
        <f>DF74*$H74</f>
        <v>0</v>
      </c>
      <c r="DM74" s="29">
        <f>SUM(DN74:DR74)</f>
        <v>0</v>
      </c>
      <c r="DN74" s="46"/>
      <c r="DO74" s="46"/>
      <c r="DP74" s="46"/>
      <c r="DQ74" s="46"/>
      <c r="DR74" s="46"/>
      <c r="DS74" s="31">
        <f>DM74*$H74</f>
        <v>0</v>
      </c>
      <c r="DT74" s="29">
        <f>SUM(DU74:DY74)</f>
        <v>0</v>
      </c>
      <c r="DU74" s="46"/>
      <c r="DV74" s="46"/>
      <c r="DW74" s="46"/>
      <c r="DX74" s="46"/>
      <c r="DY74" s="46"/>
      <c r="DZ74" s="31">
        <f>DT74*$H74</f>
        <v>0</v>
      </c>
      <c r="EA74" s="29">
        <f>SUM(EB74:EF74)</f>
        <v>0</v>
      </c>
      <c r="EB74" s="46"/>
      <c r="EC74" s="46"/>
      <c r="ED74" s="46"/>
      <c r="EE74" s="46"/>
      <c r="EF74" s="46"/>
      <c r="EG74" s="31">
        <f>EA74*$H74</f>
        <v>0</v>
      </c>
      <c r="EH74" s="30">
        <f>1-EJ74</f>
        <v>1</v>
      </c>
      <c r="EI74" s="31">
        <f>H74-EK74</f>
        <v>0</v>
      </c>
      <c r="EJ74" s="30">
        <f t="shared" si="228"/>
        <v>0</v>
      </c>
      <c r="EK74" s="148">
        <f t="shared" si="229"/>
        <v>0</v>
      </c>
    </row>
    <row r="75" spans="1:148" ht="15.75" thickBot="1" x14ac:dyDescent="0.3">
      <c r="A75" s="569">
        <v>4</v>
      </c>
      <c r="B75" s="570"/>
      <c r="C75" s="210"/>
      <c r="D75" s="126" t="s">
        <v>506</v>
      </c>
      <c r="E75" s="236"/>
      <c r="F75" s="236"/>
      <c r="G75" s="612" t="s">
        <v>20</v>
      </c>
      <c r="H75" s="613"/>
      <c r="I75" s="587">
        <f>I76</f>
        <v>0</v>
      </c>
      <c r="J75" s="583" t="e">
        <f>J76</f>
        <v>#DIV/0!</v>
      </c>
      <c r="K75" s="563" t="e">
        <f t="shared" si="172"/>
        <v>#DIV/0!</v>
      </c>
      <c r="L75" s="262" t="e">
        <f>ROUND(R75/$E75,4)</f>
        <v>#DIV/0!</v>
      </c>
      <c r="M75" s="42" t="e">
        <f>SUMPRODUCT(M76:M77,$H76:$H77)/$E75</f>
        <v>#DIV/0!</v>
      </c>
      <c r="N75" s="520" t="e">
        <f>SUMPRODUCT(N76:N77,$H76:$H77)/$E75</f>
        <v>#DIV/0!</v>
      </c>
      <c r="O75" s="42" t="e">
        <f>SUMPRODUCT(O76:O77,$H76:$H77)/$E75</f>
        <v>#DIV/0!</v>
      </c>
      <c r="P75" s="42" t="e">
        <f>SUMPRODUCT(P76:P77,$H76:$H77)/$E75</f>
        <v>#DIV/0!</v>
      </c>
      <c r="Q75" s="520" t="e">
        <f>SUMPRODUCT(Q76:Q77,$H76:$H77)/$E75</f>
        <v>#DIV/0!</v>
      </c>
      <c r="R75" s="43">
        <f>SUM(R77:R77)</f>
        <v>0</v>
      </c>
      <c r="S75" s="270" t="e">
        <f>ROUND(Y75/$E75,4)</f>
        <v>#DIV/0!</v>
      </c>
      <c r="T75" s="42" t="e">
        <f>SUMPRODUCT(T76:T77,$H76:$H77)/$E75</f>
        <v>#DIV/0!</v>
      </c>
      <c r="U75" s="520" t="e">
        <f>SUMPRODUCT(U76:U77,$H76:$H77)/$E75</f>
        <v>#DIV/0!</v>
      </c>
      <c r="V75" s="42" t="e">
        <f>SUMPRODUCT(V76:V77,$H76:$H77)/$E75</f>
        <v>#DIV/0!</v>
      </c>
      <c r="W75" s="42" t="e">
        <f>SUMPRODUCT(W76:W77,$H76:$H77)/$E75</f>
        <v>#DIV/0!</v>
      </c>
      <c r="X75" s="520" t="e">
        <f>SUMPRODUCT(X76:X77,$H76:$H77)/$E75</f>
        <v>#DIV/0!</v>
      </c>
      <c r="Y75" s="43">
        <f>SUM(Y77:Y77)</f>
        <v>0</v>
      </c>
      <c r="Z75" s="270" t="e">
        <f>ROUND(AF75/$E75,4)</f>
        <v>#DIV/0!</v>
      </c>
      <c r="AA75" s="42" t="e">
        <f>SUMPRODUCT(AA76:AA77,$H76:$H77)/$E75</f>
        <v>#DIV/0!</v>
      </c>
      <c r="AB75" s="520" t="e">
        <f>SUMPRODUCT(AB76:AB77,$H76:$H77)/$E75</f>
        <v>#DIV/0!</v>
      </c>
      <c r="AC75" s="42" t="e">
        <f>SUMPRODUCT(AC76:AC77,$H76:$H77)/$E75</f>
        <v>#DIV/0!</v>
      </c>
      <c r="AD75" s="42" t="e">
        <f>SUMPRODUCT(AD76:AD77,$H76:$H77)/$E75</f>
        <v>#DIV/0!</v>
      </c>
      <c r="AE75" s="520" t="e">
        <f>SUMPRODUCT(AE76:AE77,$H76:$H77)/$E75</f>
        <v>#DIV/0!</v>
      </c>
      <c r="AF75" s="43">
        <f>SUM(AF77:AF77)</f>
        <v>0</v>
      </c>
      <c r="AG75" s="41" t="e">
        <f>ROUND(AM75/$E75,4)</f>
        <v>#DIV/0!</v>
      </c>
      <c r="AH75" s="42" t="e">
        <f>SUMPRODUCT(AH76:AH77,$H76:$H77)/$E75</f>
        <v>#DIV/0!</v>
      </c>
      <c r="AI75" s="520" t="e">
        <f>SUMPRODUCT(AI76:AI77,$H76:$H77)/$E75</f>
        <v>#DIV/0!</v>
      </c>
      <c r="AJ75" s="42" t="e">
        <f>SUMPRODUCT(AJ76:AJ77,$H76:$H77)/$E75</f>
        <v>#DIV/0!</v>
      </c>
      <c r="AK75" s="42" t="e">
        <f>SUMPRODUCT(AK76:AK77,$H76:$H77)/$E75</f>
        <v>#DIV/0!</v>
      </c>
      <c r="AL75" s="520" t="e">
        <f>SUMPRODUCT(AL76:AL77,$H76:$H77)/$E75</f>
        <v>#DIV/0!</v>
      </c>
      <c r="AM75" s="43">
        <f>SUM(AM77:AM77)</f>
        <v>0</v>
      </c>
      <c r="AN75" s="41" t="e">
        <f>ROUND(AT75/$E75,4)</f>
        <v>#DIV/0!</v>
      </c>
      <c r="AO75" s="42" t="e">
        <f>SUMPRODUCT(AO76:AO77,$H76:$H77)/$E75</f>
        <v>#DIV/0!</v>
      </c>
      <c r="AP75" s="520" t="e">
        <f>SUMPRODUCT(AP76:AP77,$H76:$H77)/$E75</f>
        <v>#DIV/0!</v>
      </c>
      <c r="AQ75" s="42" t="e">
        <f>SUMPRODUCT(AQ76:AQ77,$H76:$H77)/$E75</f>
        <v>#DIV/0!</v>
      </c>
      <c r="AR75" s="42" t="e">
        <f>SUMPRODUCT(AR76:AR77,$H76:$H77)/$E75</f>
        <v>#DIV/0!</v>
      </c>
      <c r="AS75" s="520" t="e">
        <f>SUMPRODUCT(AS76:AS77,$H76:$H77)/$E75</f>
        <v>#DIV/0!</v>
      </c>
      <c r="AT75" s="43">
        <f>SUM(AT77:AT77)</f>
        <v>0</v>
      </c>
      <c r="AU75" s="41" t="e">
        <f>ROUND(BA75/$E75,4)</f>
        <v>#DIV/0!</v>
      </c>
      <c r="AV75" s="42" t="e">
        <f>SUMPRODUCT(AV76:AV77,$H76:$H77)/$E75</f>
        <v>#DIV/0!</v>
      </c>
      <c r="AW75" s="520" t="e">
        <f>SUMPRODUCT(AW76:AW77,$H76:$H77)/$E75</f>
        <v>#DIV/0!</v>
      </c>
      <c r="AX75" s="42" t="e">
        <f>SUMPRODUCT(AX76:AX77,$H76:$H77)/$E75</f>
        <v>#DIV/0!</v>
      </c>
      <c r="AY75" s="42" t="e">
        <f>SUMPRODUCT(AY76:AY77,$H76:$H77)/$E75</f>
        <v>#DIV/0!</v>
      </c>
      <c r="AZ75" s="520" t="e">
        <f>SUMPRODUCT(AZ76:AZ77,$H76:$H77)/$E75</f>
        <v>#DIV/0!</v>
      </c>
      <c r="BA75" s="43">
        <f>SUM(BA77:BA77)</f>
        <v>0</v>
      </c>
      <c r="BB75" s="41" t="e">
        <f>ROUND(BH75/$E75,4)</f>
        <v>#DIV/0!</v>
      </c>
      <c r="BC75" s="42" t="e">
        <f>SUMPRODUCT(BC76:BC77,$H76:$H77)/$E75</f>
        <v>#DIV/0!</v>
      </c>
      <c r="BD75" s="520" t="e">
        <f>SUMPRODUCT(BD76:BD77,$H76:$H77)/$E75</f>
        <v>#DIV/0!</v>
      </c>
      <c r="BE75" s="42" t="e">
        <f>SUMPRODUCT(BE76:BE77,$H76:$H77)/$E75</f>
        <v>#DIV/0!</v>
      </c>
      <c r="BF75" s="42" t="e">
        <f>SUMPRODUCT(BF76:BF77,$H76:$H77)/$E75</f>
        <v>#DIV/0!</v>
      </c>
      <c r="BG75" s="520" t="e">
        <f>SUMPRODUCT(BG76:BG77,$H76:$H77)/$E75</f>
        <v>#DIV/0!</v>
      </c>
      <c r="BH75" s="43">
        <f>SUM(BH77:BH77)</f>
        <v>0</v>
      </c>
      <c r="BI75" s="41" t="e">
        <f>ROUND(BO75/$E75,4)</f>
        <v>#DIV/0!</v>
      </c>
      <c r="BJ75" s="42" t="e">
        <f>SUMPRODUCT(BJ76:BJ77,$H76:$H77)/$E75</f>
        <v>#DIV/0!</v>
      </c>
      <c r="BK75" s="520" t="e">
        <f>SUMPRODUCT(BK76:BK77,$H76:$H77)/$E75</f>
        <v>#DIV/0!</v>
      </c>
      <c r="BL75" s="42" t="e">
        <f>SUMPRODUCT(BL76:BL77,$H76:$H77)/$E75</f>
        <v>#DIV/0!</v>
      </c>
      <c r="BM75" s="42" t="e">
        <f>SUMPRODUCT(BM76:BM77,$H76:$H77)/$E75</f>
        <v>#DIV/0!</v>
      </c>
      <c r="BN75" s="520" t="e">
        <f>SUMPRODUCT(BN76:BN77,$H76:$H77)/$E75</f>
        <v>#DIV/0!</v>
      </c>
      <c r="BO75" s="43">
        <f>SUM(BO77:BO77)</f>
        <v>0</v>
      </c>
      <c r="BP75" s="41" t="e">
        <f>ROUND(BV75/$E75,4)</f>
        <v>#DIV/0!</v>
      </c>
      <c r="BQ75" s="42" t="e">
        <f>SUMPRODUCT(BQ76:BQ77,$H76:$H77)/$E75</f>
        <v>#DIV/0!</v>
      </c>
      <c r="BR75" s="520" t="e">
        <f>SUMPRODUCT(BR76:BR77,$H76:$H77)/$E75</f>
        <v>#DIV/0!</v>
      </c>
      <c r="BS75" s="42" t="e">
        <f>SUMPRODUCT(BS76:BS77,$H76:$H77)/$E75</f>
        <v>#DIV/0!</v>
      </c>
      <c r="BT75" s="42" t="e">
        <f>SUMPRODUCT(BT76:BT77,$H76:$H77)/$E75</f>
        <v>#DIV/0!</v>
      </c>
      <c r="BU75" s="520" t="e">
        <f>SUMPRODUCT(BU76:BU77,$H76:$H77)/$E75</f>
        <v>#DIV/0!</v>
      </c>
      <c r="BV75" s="43">
        <f>SUM(BV77:BV77)</f>
        <v>0</v>
      </c>
      <c r="BW75" s="41" t="e">
        <f>ROUND(CC75/$E75,4)</f>
        <v>#DIV/0!</v>
      </c>
      <c r="BX75" s="42" t="e">
        <f>SUMPRODUCT(BX76:BX77,$H76:$H77)/$E75</f>
        <v>#DIV/0!</v>
      </c>
      <c r="BY75" s="520" t="e">
        <f>SUMPRODUCT(BY76:BY77,$H76:$H77)/$E75</f>
        <v>#DIV/0!</v>
      </c>
      <c r="BZ75" s="42" t="e">
        <f>SUMPRODUCT(BZ76:BZ77,$H76:$H77)/$E75</f>
        <v>#DIV/0!</v>
      </c>
      <c r="CA75" s="42" t="e">
        <f>SUMPRODUCT(CA76:CA77,$H76:$H77)/$E75</f>
        <v>#DIV/0!</v>
      </c>
      <c r="CB75" s="520" t="e">
        <f>SUMPRODUCT(CB76:CB77,$H76:$H77)/$E75</f>
        <v>#DIV/0!</v>
      </c>
      <c r="CC75" s="43">
        <f>SUM(CC77:CC77)</f>
        <v>0</v>
      </c>
      <c r="CD75" s="41" t="e">
        <f>ROUND(CJ75/$E75,4)</f>
        <v>#DIV/0!</v>
      </c>
      <c r="CE75" s="42" t="e">
        <f>SUMPRODUCT(CE76:CE77,$H76:$H77)/$E75</f>
        <v>#DIV/0!</v>
      </c>
      <c r="CF75" s="520" t="e">
        <f>SUMPRODUCT(CF76:CF77,$H76:$H77)/$E75</f>
        <v>#DIV/0!</v>
      </c>
      <c r="CG75" s="42" t="e">
        <f>SUMPRODUCT(CG76:CG77,$H76:$H77)/$E75</f>
        <v>#DIV/0!</v>
      </c>
      <c r="CH75" s="42" t="e">
        <f>SUMPRODUCT(CH76:CH77,$H76:$H77)/$E75</f>
        <v>#DIV/0!</v>
      </c>
      <c r="CI75" s="520" t="e">
        <f>SUMPRODUCT(CI76:CI77,$H76:$H77)/$E75</f>
        <v>#DIV/0!</v>
      </c>
      <c r="CJ75" s="43">
        <f>SUM(CJ77:CJ77)</f>
        <v>0</v>
      </c>
      <c r="CK75" s="41" t="e">
        <f>ROUND(CQ75/$E75,4)</f>
        <v>#DIV/0!</v>
      </c>
      <c r="CL75" s="42" t="e">
        <f>SUMPRODUCT(CL76:CL77,$H76:$H77)/$E75</f>
        <v>#DIV/0!</v>
      </c>
      <c r="CM75" s="520" t="e">
        <f>SUMPRODUCT(CM76:CM77,$H76:$H77)/$E75</f>
        <v>#DIV/0!</v>
      </c>
      <c r="CN75" s="42" t="e">
        <f>SUMPRODUCT(CN76:CN77,$H76:$H77)/$E75</f>
        <v>#DIV/0!</v>
      </c>
      <c r="CO75" s="42" t="e">
        <f>SUMPRODUCT(CO76:CO77,$H76:$H77)/$E75</f>
        <v>#DIV/0!</v>
      </c>
      <c r="CP75" s="520" t="e">
        <f>SUMPRODUCT(CP76:CP77,$H76:$H77)/$E75</f>
        <v>#DIV/0!</v>
      </c>
      <c r="CQ75" s="43">
        <f>SUM(CQ77:CQ77)</f>
        <v>0</v>
      </c>
      <c r="CR75" s="41" t="e">
        <f>ROUND(CX75/$E75,4)</f>
        <v>#DIV/0!</v>
      </c>
      <c r="CS75" s="42" t="e">
        <f>SUMPRODUCT(CS76:CS77,$H76:$H77)/$E75</f>
        <v>#DIV/0!</v>
      </c>
      <c r="CT75" s="520" t="e">
        <f>SUMPRODUCT(CT76:CT77,$H76:$H77)/$E75</f>
        <v>#DIV/0!</v>
      </c>
      <c r="CU75" s="42" t="e">
        <f>SUMPRODUCT(CU76:CU77,$H76:$H77)/$E75</f>
        <v>#DIV/0!</v>
      </c>
      <c r="CV75" s="42" t="e">
        <f>SUMPRODUCT(CV76:CV77,$H76:$H77)/$E75</f>
        <v>#DIV/0!</v>
      </c>
      <c r="CW75" s="520" t="e">
        <f>SUMPRODUCT(CW76:CW77,$H76:$H77)/$E75</f>
        <v>#DIV/0!</v>
      </c>
      <c r="CX75" s="43">
        <f>SUM(CX77:CX77)</f>
        <v>0</v>
      </c>
      <c r="CY75" s="41" t="e">
        <f>ROUND(DE75/$E75,4)</f>
        <v>#DIV/0!</v>
      </c>
      <c r="CZ75" s="42" t="e">
        <f>SUMPRODUCT(CZ76:CZ77,$H76:$H77)/$E75</f>
        <v>#DIV/0!</v>
      </c>
      <c r="DA75" s="520" t="e">
        <f>SUMPRODUCT(DA76:DA77,$H76:$H77)/$E75</f>
        <v>#DIV/0!</v>
      </c>
      <c r="DB75" s="42" t="e">
        <f>SUMPRODUCT(DB76:DB77,$H76:$H77)/$E75</f>
        <v>#DIV/0!</v>
      </c>
      <c r="DC75" s="42" t="e">
        <f>SUMPRODUCT(DC76:DC77,$H76:$H77)/$E75</f>
        <v>#DIV/0!</v>
      </c>
      <c r="DD75" s="520" t="e">
        <f>SUMPRODUCT(DD76:DD77,$H76:$H77)/$E75</f>
        <v>#DIV/0!</v>
      </c>
      <c r="DE75" s="43">
        <f>SUM(DE77:DE77)</f>
        <v>0</v>
      </c>
      <c r="DF75" s="41" t="e">
        <f>ROUND(DL75/$E75,4)</f>
        <v>#DIV/0!</v>
      </c>
      <c r="DG75" s="42" t="e">
        <f>SUMPRODUCT(DG76:DG77,$H76:$H77)/$E75</f>
        <v>#DIV/0!</v>
      </c>
      <c r="DH75" s="520" t="e">
        <f>SUMPRODUCT(DH76:DH77,$H76:$H77)/$E75</f>
        <v>#DIV/0!</v>
      </c>
      <c r="DI75" s="42" t="e">
        <f>SUMPRODUCT(DI76:DI77,$H76:$H77)/$E75</f>
        <v>#DIV/0!</v>
      </c>
      <c r="DJ75" s="42" t="e">
        <f>SUMPRODUCT(DJ76:DJ77,$H76:$H77)/$E75</f>
        <v>#DIV/0!</v>
      </c>
      <c r="DK75" s="520" t="e">
        <f>SUMPRODUCT(DK76:DK77,$H76:$H77)/$E75</f>
        <v>#DIV/0!</v>
      </c>
      <c r="DL75" s="43">
        <f>SUM(DL77:DL77)</f>
        <v>0</v>
      </c>
      <c r="DM75" s="41" t="e">
        <f>ROUND(DS75/$E75,4)</f>
        <v>#DIV/0!</v>
      </c>
      <c r="DN75" s="42" t="e">
        <f>SUMPRODUCT(DN76:DN77,$H76:$H77)/$E75</f>
        <v>#DIV/0!</v>
      </c>
      <c r="DO75" s="520" t="e">
        <f>SUMPRODUCT(DO76:DO77,$H76:$H77)/$E75</f>
        <v>#DIV/0!</v>
      </c>
      <c r="DP75" s="42" t="e">
        <f>SUMPRODUCT(DP76:DP77,$H76:$H77)/$E75</f>
        <v>#DIV/0!</v>
      </c>
      <c r="DQ75" s="42" t="e">
        <f>SUMPRODUCT(DQ76:DQ77,$H76:$H77)/$E75</f>
        <v>#DIV/0!</v>
      </c>
      <c r="DR75" s="520" t="e">
        <f>SUMPRODUCT(DR76:DR77,$H76:$H77)/$E75</f>
        <v>#DIV/0!</v>
      </c>
      <c r="DS75" s="43">
        <f>SUM(DS77:DS77)</f>
        <v>0</v>
      </c>
      <c r="DT75" s="41" t="e">
        <f>ROUND(DZ75/$E75,4)</f>
        <v>#DIV/0!</v>
      </c>
      <c r="DU75" s="42" t="e">
        <f>SUMPRODUCT(DU76:DU77,$H76:$H77)/$E75</f>
        <v>#DIV/0!</v>
      </c>
      <c r="DV75" s="520" t="e">
        <f>SUMPRODUCT(DV76:DV77,$H76:$H77)/$E75</f>
        <v>#DIV/0!</v>
      </c>
      <c r="DW75" s="42" t="e">
        <f>SUMPRODUCT(DW76:DW77,$H76:$H77)/$E75</f>
        <v>#DIV/0!</v>
      </c>
      <c r="DX75" s="42" t="e">
        <f>SUMPRODUCT(DX76:DX77,$H76:$H77)/$E75</f>
        <v>#DIV/0!</v>
      </c>
      <c r="DY75" s="520" t="e">
        <f>SUMPRODUCT(DY76:DY77,$H76:$H77)/$E75</f>
        <v>#DIV/0!</v>
      </c>
      <c r="DZ75" s="43">
        <f>SUM(DZ77:DZ77)</f>
        <v>0</v>
      </c>
      <c r="EA75" s="41" t="e">
        <f>ROUND(EG75/$E75,4)</f>
        <v>#DIV/0!</v>
      </c>
      <c r="EB75" s="42" t="e">
        <f>SUMPRODUCT(EB76:EB77,$H76:$H77)/$E75</f>
        <v>#DIV/0!</v>
      </c>
      <c r="EC75" s="520" t="e">
        <f>SUMPRODUCT(EC76:EC77,$H76:$H77)/$E75</f>
        <v>#DIV/0!</v>
      </c>
      <c r="ED75" s="42" t="e">
        <f>SUMPRODUCT(ED76:ED77,$H76:$H77)/$E75</f>
        <v>#DIV/0!</v>
      </c>
      <c r="EE75" s="42" t="e">
        <f>SUMPRODUCT(EE76:EE77,$H76:$H77)/$E75</f>
        <v>#DIV/0!</v>
      </c>
      <c r="EF75" s="520" t="e">
        <f>SUMPRODUCT(EF76:EF77,$H76:$H77)/$E75</f>
        <v>#DIV/0!</v>
      </c>
      <c r="EG75" s="43">
        <f>SUM(EG77:EG77)</f>
        <v>0</v>
      </c>
      <c r="EH75" s="44" t="e">
        <f>ROUND(EI75/E75,4)</f>
        <v>#DIV/0!</v>
      </c>
      <c r="EI75" s="45">
        <f>E75-EK75</f>
        <v>0</v>
      </c>
      <c r="EJ75" s="44" t="e">
        <f>ROUND(EK75/E75,4)</f>
        <v>#DIV/0!</v>
      </c>
      <c r="EK75" s="148">
        <f t="shared" si="173"/>
        <v>0</v>
      </c>
    </row>
    <row r="76" spans="1:148" outlineLevel="1" x14ac:dyDescent="0.2">
      <c r="A76" s="571" t="s">
        <v>90</v>
      </c>
      <c r="B76" s="572"/>
      <c r="C76" s="224"/>
      <c r="D76" s="225" t="s">
        <v>526</v>
      </c>
      <c r="E76" s="234"/>
      <c r="F76" s="234"/>
      <c r="G76" s="234"/>
      <c r="H76" s="584"/>
      <c r="I76" s="584">
        <f>SUM(I77)</f>
        <v>0</v>
      </c>
      <c r="J76" s="585" t="e">
        <f>SUM(J77)</f>
        <v>#DIV/0!</v>
      </c>
      <c r="K76" s="564">
        <f t="shared" si="172"/>
        <v>0</v>
      </c>
      <c r="L76" s="29"/>
      <c r="M76" s="46"/>
      <c r="N76" s="46"/>
      <c r="O76" s="46"/>
      <c r="P76" s="46"/>
      <c r="Q76" s="46"/>
      <c r="R76" s="31"/>
      <c r="S76" s="29"/>
      <c r="T76" s="46"/>
      <c r="U76" s="46"/>
      <c r="V76" s="46"/>
      <c r="W76" s="46"/>
      <c r="X76" s="46"/>
      <c r="Y76" s="31"/>
      <c r="Z76" s="29"/>
      <c r="AA76" s="46"/>
      <c r="AB76" s="46"/>
      <c r="AC76" s="46"/>
      <c r="AD76" s="46"/>
      <c r="AE76" s="46"/>
      <c r="AF76" s="31"/>
      <c r="AG76" s="29"/>
      <c r="AH76" s="46"/>
      <c r="AI76" s="46"/>
      <c r="AJ76" s="46"/>
      <c r="AK76" s="46"/>
      <c r="AL76" s="46"/>
      <c r="AM76" s="31"/>
      <c r="AN76" s="29"/>
      <c r="AO76" s="46"/>
      <c r="AP76" s="46"/>
      <c r="AQ76" s="46"/>
      <c r="AR76" s="46"/>
      <c r="AS76" s="46"/>
      <c r="AT76" s="31"/>
      <c r="AU76" s="29"/>
      <c r="AV76" s="46"/>
      <c r="AW76" s="46"/>
      <c r="AX76" s="46"/>
      <c r="AY76" s="46"/>
      <c r="AZ76" s="46"/>
      <c r="BA76" s="31"/>
      <c r="BB76" s="29"/>
      <c r="BC76" s="46"/>
      <c r="BD76" s="46"/>
      <c r="BE76" s="46"/>
      <c r="BF76" s="46"/>
      <c r="BG76" s="46"/>
      <c r="BH76" s="31"/>
      <c r="BI76" s="29"/>
      <c r="BJ76" s="46"/>
      <c r="BK76" s="46"/>
      <c r="BL76" s="46"/>
      <c r="BM76" s="46"/>
      <c r="BN76" s="46"/>
      <c r="BO76" s="31"/>
      <c r="BP76" s="29"/>
      <c r="BQ76" s="46"/>
      <c r="BR76" s="46"/>
      <c r="BS76" s="46"/>
      <c r="BT76" s="46"/>
      <c r="BU76" s="46"/>
      <c r="BV76" s="31"/>
      <c r="BW76" s="29"/>
      <c r="BX76" s="46"/>
      <c r="BY76" s="46"/>
      <c r="BZ76" s="46"/>
      <c r="CA76" s="46"/>
      <c r="CB76" s="46"/>
      <c r="CC76" s="31"/>
      <c r="CD76" s="29"/>
      <c r="CE76" s="46"/>
      <c r="CF76" s="46"/>
      <c r="CG76" s="46"/>
      <c r="CH76" s="46"/>
      <c r="CI76" s="46"/>
      <c r="CJ76" s="31"/>
      <c r="CK76" s="29"/>
      <c r="CL76" s="46"/>
      <c r="CM76" s="46"/>
      <c r="CN76" s="46"/>
      <c r="CO76" s="46"/>
      <c r="CP76" s="46"/>
      <c r="CQ76" s="31"/>
      <c r="CR76" s="29"/>
      <c r="CS76" s="46"/>
      <c r="CT76" s="46"/>
      <c r="CU76" s="46"/>
      <c r="CV76" s="46"/>
      <c r="CW76" s="46"/>
      <c r="CX76" s="31"/>
      <c r="CY76" s="29"/>
      <c r="CZ76" s="46"/>
      <c r="DA76" s="46"/>
      <c r="DB76" s="46"/>
      <c r="DC76" s="46"/>
      <c r="DD76" s="46"/>
      <c r="DE76" s="31"/>
      <c r="DF76" s="29"/>
      <c r="DG76" s="46"/>
      <c r="DH76" s="46"/>
      <c r="DI76" s="46"/>
      <c r="DJ76" s="46"/>
      <c r="DK76" s="46"/>
      <c r="DL76" s="31"/>
      <c r="DM76" s="29"/>
      <c r="DN76" s="46"/>
      <c r="DO76" s="46"/>
      <c r="DP76" s="46"/>
      <c r="DQ76" s="46"/>
      <c r="DR76" s="46"/>
      <c r="DS76" s="31"/>
      <c r="DT76" s="29"/>
      <c r="DU76" s="46"/>
      <c r="DV76" s="46"/>
      <c r="DW76" s="46"/>
      <c r="DX76" s="46"/>
      <c r="DY76" s="46"/>
      <c r="DZ76" s="31"/>
      <c r="EA76" s="29"/>
      <c r="EB76" s="46"/>
      <c r="EC76" s="46"/>
      <c r="ED76" s="46"/>
      <c r="EE76" s="46"/>
      <c r="EF76" s="46"/>
      <c r="EG76" s="31"/>
      <c r="EH76" s="30"/>
      <c r="EI76" s="31"/>
      <c r="EJ76" s="30">
        <f>SUM(CK76,CD76,BW76,BP76,BI76,BB76,AU76,AN76,AG76,Z76,S76,L76,CR76,CY76,DF76,DM76,DT76,EA76)</f>
        <v>0</v>
      </c>
      <c r="EK76" s="148">
        <f t="shared" si="173"/>
        <v>0</v>
      </c>
    </row>
    <row r="77" spans="1:148" ht="13.5" outlineLevel="1" thickBot="1" x14ac:dyDescent="0.25">
      <c r="A77" s="293" t="s">
        <v>91</v>
      </c>
      <c r="B77" s="500" t="s">
        <v>1717</v>
      </c>
      <c r="C77" s="294" t="s">
        <v>1669</v>
      </c>
      <c r="D77" s="295" t="s">
        <v>925</v>
      </c>
      <c r="E77" s="296" t="s">
        <v>1057</v>
      </c>
      <c r="F77" s="297">
        <v>21386.400000000001</v>
      </c>
      <c r="G77" s="581"/>
      <c r="H77" s="574">
        <f>ROUND(G77*(1+$E$80),2)</f>
        <v>0</v>
      </c>
      <c r="I77" s="574">
        <f>ROUND(F77*H77,2)</f>
        <v>0</v>
      </c>
      <c r="J77" s="586" t="e">
        <f>I77/$I$80</f>
        <v>#DIV/0!</v>
      </c>
      <c r="K77" s="564">
        <f t="shared" si="172"/>
        <v>1</v>
      </c>
      <c r="L77" s="29">
        <f t="shared" ref="L77" si="321">SUM(M77:Q77)</f>
        <v>0</v>
      </c>
      <c r="M77" s="36"/>
      <c r="N77" s="36"/>
      <c r="O77" s="36"/>
      <c r="P77" s="36"/>
      <c r="Q77" s="36"/>
      <c r="R77" s="31">
        <f t="shared" ref="R77" si="322">L77*$H77</f>
        <v>0</v>
      </c>
      <c r="S77" s="29">
        <f t="shared" ref="S77" si="323">SUM(T77:X77)</f>
        <v>0</v>
      </c>
      <c r="T77" s="36"/>
      <c r="U77" s="36"/>
      <c r="V77" s="36"/>
      <c r="W77" s="36"/>
      <c r="X77" s="36"/>
      <c r="Y77" s="31">
        <f t="shared" ref="Y77" si="324">S77*$H77</f>
        <v>0</v>
      </c>
      <c r="Z77" s="29">
        <f t="shared" ref="Z77" si="325">SUM(AA77:AE77)</f>
        <v>0</v>
      </c>
      <c r="AA77" s="36"/>
      <c r="AB77" s="36"/>
      <c r="AC77" s="36"/>
      <c r="AD77" s="36"/>
      <c r="AE77" s="36"/>
      <c r="AF77" s="31">
        <f t="shared" ref="AF77" si="326">Z77*$H77</f>
        <v>0</v>
      </c>
      <c r="AG77" s="29">
        <f t="shared" ref="AG77" si="327">SUM(AH77:AL77)</f>
        <v>0</v>
      </c>
      <c r="AH77" s="36"/>
      <c r="AI77" s="36"/>
      <c r="AJ77" s="36"/>
      <c r="AK77" s="36"/>
      <c r="AL77" s="36"/>
      <c r="AM77" s="31">
        <f t="shared" ref="AM77" si="328">AG77*$H77</f>
        <v>0</v>
      </c>
      <c r="AN77" s="29">
        <f t="shared" ref="AN77" si="329">SUM(AO77:AS77)</f>
        <v>0</v>
      </c>
      <c r="AO77" s="36"/>
      <c r="AP77" s="36"/>
      <c r="AQ77" s="36"/>
      <c r="AR77" s="36"/>
      <c r="AS77" s="36"/>
      <c r="AT77" s="31">
        <f t="shared" ref="AT77" si="330">AN77*$H77</f>
        <v>0</v>
      </c>
      <c r="AU77" s="29">
        <f t="shared" ref="AU77" si="331">SUM(AV77:AZ77)</f>
        <v>0</v>
      </c>
      <c r="AV77" s="36"/>
      <c r="AW77" s="36"/>
      <c r="AX77" s="36"/>
      <c r="AY77" s="36"/>
      <c r="AZ77" s="36"/>
      <c r="BA77" s="31">
        <f t="shared" ref="BA77" si="332">AU77*$H77</f>
        <v>0</v>
      </c>
      <c r="BB77" s="29">
        <f t="shared" ref="BB77" si="333">SUM(BC77:BG77)</f>
        <v>0</v>
      </c>
      <c r="BC77" s="36"/>
      <c r="BD77" s="36"/>
      <c r="BE77" s="36"/>
      <c r="BF77" s="36"/>
      <c r="BG77" s="36"/>
      <c r="BH77" s="31">
        <f t="shared" ref="BH77" si="334">BB77*$H77</f>
        <v>0</v>
      </c>
      <c r="BI77" s="29">
        <f t="shared" ref="BI77" si="335">SUM(BJ77:BN77)</f>
        <v>0</v>
      </c>
      <c r="BJ77" s="36"/>
      <c r="BK77" s="36"/>
      <c r="BL77" s="36"/>
      <c r="BM77" s="36"/>
      <c r="BN77" s="36"/>
      <c r="BO77" s="31">
        <f t="shared" ref="BO77" si="336">BI77*$H77</f>
        <v>0</v>
      </c>
      <c r="BP77" s="29">
        <f t="shared" ref="BP77" si="337">SUM(BQ77:BU77)</f>
        <v>0</v>
      </c>
      <c r="BQ77" s="36"/>
      <c r="BR77" s="36"/>
      <c r="BS77" s="36"/>
      <c r="BT77" s="36"/>
      <c r="BU77" s="36"/>
      <c r="BV77" s="31">
        <f t="shared" ref="BV77" si="338">BP77*$H77</f>
        <v>0</v>
      </c>
      <c r="BW77" s="29">
        <f t="shared" ref="BW77" si="339">SUM(BX77:CB77)</f>
        <v>0</v>
      </c>
      <c r="BX77" s="36"/>
      <c r="BY77" s="36"/>
      <c r="BZ77" s="36"/>
      <c r="CA77" s="36"/>
      <c r="CB77" s="36"/>
      <c r="CC77" s="31">
        <f t="shared" ref="CC77" si="340">BW77*$H77</f>
        <v>0</v>
      </c>
      <c r="CD77" s="29">
        <f t="shared" ref="CD77" si="341">SUM(CE77:CI77)</f>
        <v>0</v>
      </c>
      <c r="CE77" s="36"/>
      <c r="CF77" s="36"/>
      <c r="CG77" s="36"/>
      <c r="CH77" s="36"/>
      <c r="CI77" s="36"/>
      <c r="CJ77" s="31">
        <f t="shared" ref="CJ77" si="342">CD77*$H77</f>
        <v>0</v>
      </c>
      <c r="CK77" s="29">
        <f t="shared" ref="CK77" si="343">SUM(CL77:CP77)</f>
        <v>0</v>
      </c>
      <c r="CL77" s="36"/>
      <c r="CM77" s="36"/>
      <c r="CN77" s="36"/>
      <c r="CO77" s="36"/>
      <c r="CP77" s="36"/>
      <c r="CQ77" s="31">
        <f t="shared" ref="CQ77" si="344">CK77*$H77</f>
        <v>0</v>
      </c>
      <c r="CR77" s="29">
        <f t="shared" ref="CR77" si="345">SUM(CS77:CW77)</f>
        <v>0</v>
      </c>
      <c r="CS77" s="36"/>
      <c r="CT77" s="36"/>
      <c r="CU77" s="36"/>
      <c r="CV77" s="36"/>
      <c r="CW77" s="36"/>
      <c r="CX77" s="31">
        <f t="shared" ref="CX77" si="346">CR77*$H77</f>
        <v>0</v>
      </c>
      <c r="CY77" s="29">
        <f t="shared" ref="CY77" si="347">SUM(CZ77:DD77)</f>
        <v>0</v>
      </c>
      <c r="CZ77" s="36"/>
      <c r="DA77" s="36"/>
      <c r="DB77" s="36"/>
      <c r="DC77" s="36"/>
      <c r="DD77" s="36"/>
      <c r="DE77" s="31">
        <f t="shared" ref="DE77" si="348">CY77*$H77</f>
        <v>0</v>
      </c>
      <c r="DF77" s="29">
        <f t="shared" ref="DF77" si="349">SUM(DG77:DK77)</f>
        <v>0</v>
      </c>
      <c r="DG77" s="36"/>
      <c r="DH77" s="36"/>
      <c r="DI77" s="36"/>
      <c r="DJ77" s="36"/>
      <c r="DK77" s="36"/>
      <c r="DL77" s="31">
        <f t="shared" ref="DL77" si="350">DF77*$H77</f>
        <v>0</v>
      </c>
      <c r="DM77" s="29">
        <f t="shared" ref="DM77" si="351">SUM(DN77:DR77)</f>
        <v>0</v>
      </c>
      <c r="DN77" s="36"/>
      <c r="DO77" s="36"/>
      <c r="DP77" s="36"/>
      <c r="DQ77" s="36"/>
      <c r="DR77" s="36"/>
      <c r="DS77" s="31">
        <f t="shared" ref="DS77" si="352">DM77*$H77</f>
        <v>0</v>
      </c>
      <c r="DT77" s="29">
        <f t="shared" ref="DT77" si="353">SUM(DU77:DY77)</f>
        <v>0</v>
      </c>
      <c r="DU77" s="36"/>
      <c r="DV77" s="36"/>
      <c r="DW77" s="36"/>
      <c r="DX77" s="36"/>
      <c r="DY77" s="36"/>
      <c r="DZ77" s="31">
        <f t="shared" ref="DZ77" si="354">DT77*$H77</f>
        <v>0</v>
      </c>
      <c r="EA77" s="29">
        <f t="shared" ref="EA77" si="355">SUM(EB77:EF77)</f>
        <v>0</v>
      </c>
      <c r="EB77" s="36"/>
      <c r="EC77" s="36"/>
      <c r="ED77" s="36"/>
      <c r="EE77" s="36"/>
      <c r="EF77" s="36"/>
      <c r="EG77" s="31">
        <f t="shared" ref="EG77" si="356">EA77*$H77</f>
        <v>0</v>
      </c>
      <c r="EH77" s="30">
        <f t="shared" ref="EH77" si="357">1-EJ77</f>
        <v>1</v>
      </c>
      <c r="EI77" s="31">
        <f t="shared" ref="EI77" si="358">H77-EK77</f>
        <v>0</v>
      </c>
      <c r="EJ77" s="30">
        <f t="shared" ref="EJ77" si="359">SUM(CK77,CD77,BW77,BP77,BI77,BB77,AU77,AN77,AG77,Z77,S77,L77,CR77,CY77,DF77,DM77,DT77,EA77)</f>
        <v>0</v>
      </c>
      <c r="EK77" s="148">
        <f t="shared" si="173"/>
        <v>0</v>
      </c>
    </row>
    <row r="78" spans="1:148" ht="18.75" thickBot="1" x14ac:dyDescent="0.25">
      <c r="A78" s="272" t="s">
        <v>1724</v>
      </c>
      <c r="B78" s="273"/>
      <c r="C78" s="273"/>
      <c r="D78" s="274"/>
      <c r="E78" s="275"/>
      <c r="F78" s="277"/>
      <c r="G78" s="614"/>
      <c r="H78" s="614"/>
      <c r="I78" s="588">
        <f>I80/(1+E80)</f>
        <v>0</v>
      </c>
      <c r="J78" s="590" t="e">
        <f>J14+J24+J36+J75</f>
        <v>#DIV/0!</v>
      </c>
      <c r="K78" s="564" t="e">
        <f t="shared" ref="K78" si="360">EH78</f>
        <v>#DIV/0!</v>
      </c>
      <c r="L78" s="535" t="e">
        <f>R78/$G$78</f>
        <v>#DIV/0!</v>
      </c>
      <c r="M78" s="536"/>
      <c r="N78" s="536"/>
      <c r="O78" s="536"/>
      <c r="P78" s="536"/>
      <c r="Q78" s="536"/>
      <c r="R78" s="537">
        <f>R14+R24+R36+R75</f>
        <v>0</v>
      </c>
      <c r="S78" s="535" t="e">
        <f>Y78/$G$78</f>
        <v>#DIV/0!</v>
      </c>
      <c r="T78" s="536"/>
      <c r="U78" s="536"/>
      <c r="V78" s="536"/>
      <c r="W78" s="536"/>
      <c r="X78" s="536"/>
      <c r="Y78" s="537">
        <f>Y14+Y24+Y36+Y75</f>
        <v>0</v>
      </c>
      <c r="Z78" s="535" t="e">
        <f>AF78/$G$78</f>
        <v>#DIV/0!</v>
      </c>
      <c r="AA78" s="536"/>
      <c r="AB78" s="536"/>
      <c r="AC78" s="536"/>
      <c r="AD78" s="536"/>
      <c r="AE78" s="536"/>
      <c r="AF78" s="537">
        <f>AF14+AF24+AF36+AF75</f>
        <v>0</v>
      </c>
      <c r="AG78" s="535" t="e">
        <f>AM78/$G$78</f>
        <v>#DIV/0!</v>
      </c>
      <c r="AH78" s="536"/>
      <c r="AI78" s="536"/>
      <c r="AJ78" s="536"/>
      <c r="AK78" s="536"/>
      <c r="AL78" s="536"/>
      <c r="AM78" s="537">
        <f>AM14+AM24+AM36+AM75</f>
        <v>0</v>
      </c>
      <c r="AN78" s="535" t="e">
        <f>AT78/$G$78</f>
        <v>#DIV/0!</v>
      </c>
      <c r="AO78" s="536"/>
      <c r="AP78" s="536"/>
      <c r="AQ78" s="536"/>
      <c r="AR78" s="536"/>
      <c r="AS78" s="536"/>
      <c r="AT78" s="537">
        <f>AT14+AT24+AT36+AT75</f>
        <v>0</v>
      </c>
      <c r="AU78" s="535" t="e">
        <f>BA78/$G$78</f>
        <v>#DIV/0!</v>
      </c>
      <c r="AV78" s="536"/>
      <c r="AW78" s="536"/>
      <c r="AX78" s="536"/>
      <c r="AY78" s="536"/>
      <c r="AZ78" s="536"/>
      <c r="BA78" s="537">
        <f>BA14+BA24+BA36+BA75</f>
        <v>0</v>
      </c>
      <c r="BB78" s="535" t="e">
        <f>BH78/$G$78</f>
        <v>#DIV/0!</v>
      </c>
      <c r="BC78" s="536"/>
      <c r="BD78" s="536"/>
      <c r="BE78" s="536"/>
      <c r="BF78" s="536"/>
      <c r="BG78" s="536"/>
      <c r="BH78" s="537">
        <f>BH14+BH24+BH36+BH75</f>
        <v>0</v>
      </c>
      <c r="BI78" s="535" t="e">
        <f>BO78/$G$78</f>
        <v>#DIV/0!</v>
      </c>
      <c r="BJ78" s="536"/>
      <c r="BK78" s="536"/>
      <c r="BL78" s="536"/>
      <c r="BM78" s="536"/>
      <c r="BN78" s="536"/>
      <c r="BO78" s="537">
        <f>BO14+BO24+BO36+BO75</f>
        <v>0</v>
      </c>
      <c r="BP78" s="535" t="e">
        <f>BV78/$G$78</f>
        <v>#DIV/0!</v>
      </c>
      <c r="BQ78" s="536"/>
      <c r="BR78" s="536"/>
      <c r="BS78" s="536"/>
      <c r="BT78" s="536"/>
      <c r="BU78" s="536"/>
      <c r="BV78" s="537">
        <f>BV14+BV24+BV36+BV75</f>
        <v>0</v>
      </c>
      <c r="BW78" s="535" t="e">
        <f>CC78/$G$78</f>
        <v>#DIV/0!</v>
      </c>
      <c r="BX78" s="536"/>
      <c r="BY78" s="536"/>
      <c r="BZ78" s="536"/>
      <c r="CA78" s="536"/>
      <c r="CB78" s="536"/>
      <c r="CC78" s="537">
        <f>CC14+CC24+CC36+CC75</f>
        <v>0</v>
      </c>
      <c r="CD78" s="535" t="e">
        <f>CJ78/$G$78</f>
        <v>#DIV/0!</v>
      </c>
      <c r="CE78" s="536"/>
      <c r="CF78" s="536"/>
      <c r="CG78" s="536"/>
      <c r="CH78" s="536"/>
      <c r="CI78" s="536"/>
      <c r="CJ78" s="537">
        <f>CJ14+CJ24+CJ36+CJ75</f>
        <v>0</v>
      </c>
      <c r="CK78" s="535" t="e">
        <f>CQ78/$G$78</f>
        <v>#DIV/0!</v>
      </c>
      <c r="CL78" s="536"/>
      <c r="CM78" s="536"/>
      <c r="CN78" s="536"/>
      <c r="CO78" s="536"/>
      <c r="CP78" s="536"/>
      <c r="CQ78" s="537">
        <f>CQ14+CQ24+CQ36+CQ75</f>
        <v>0</v>
      </c>
      <c r="CR78" s="535" t="e">
        <f>CX78/$G$78</f>
        <v>#DIV/0!</v>
      </c>
      <c r="CS78" s="536"/>
      <c r="CT78" s="536"/>
      <c r="CU78" s="536"/>
      <c r="CV78" s="536"/>
      <c r="CW78" s="536"/>
      <c r="CX78" s="537">
        <f>CX14+CX24+CX36+CX75</f>
        <v>0</v>
      </c>
      <c r="CY78" s="535" t="e">
        <f>DE78/$G$78</f>
        <v>#DIV/0!</v>
      </c>
      <c r="CZ78" s="536"/>
      <c r="DA78" s="536"/>
      <c r="DB78" s="536"/>
      <c r="DC78" s="536"/>
      <c r="DD78" s="536"/>
      <c r="DE78" s="537">
        <f>DE14+DE24+DE36+DE75</f>
        <v>0</v>
      </c>
      <c r="DF78" s="535" t="e">
        <f>DL78/$G$78</f>
        <v>#DIV/0!</v>
      </c>
      <c r="DG78" s="536"/>
      <c r="DH78" s="536"/>
      <c r="DI78" s="536"/>
      <c r="DJ78" s="536"/>
      <c r="DK78" s="536"/>
      <c r="DL78" s="537">
        <f>DL14+DL24+DL36+DL75</f>
        <v>0</v>
      </c>
      <c r="DM78" s="535" t="e">
        <f>DS78/$G$78</f>
        <v>#DIV/0!</v>
      </c>
      <c r="DN78" s="536"/>
      <c r="DO78" s="536"/>
      <c r="DP78" s="536"/>
      <c r="DQ78" s="536"/>
      <c r="DR78" s="536"/>
      <c r="DS78" s="537">
        <f>DS14+DS24+DS36+DS75</f>
        <v>0</v>
      </c>
      <c r="DT78" s="535" t="e">
        <f>DZ78/$G$78</f>
        <v>#DIV/0!</v>
      </c>
      <c r="DU78" s="536"/>
      <c r="DV78" s="536"/>
      <c r="DW78" s="536"/>
      <c r="DX78" s="536"/>
      <c r="DY78" s="536"/>
      <c r="DZ78" s="537">
        <f>DZ14+DZ24+DZ36+DZ75</f>
        <v>0</v>
      </c>
      <c r="EA78" s="535" t="e">
        <f>EG78/$G$78</f>
        <v>#DIV/0!</v>
      </c>
      <c r="EB78" s="536"/>
      <c r="EC78" s="536"/>
      <c r="ED78" s="536"/>
      <c r="EE78" s="536"/>
      <c r="EF78" s="536"/>
      <c r="EG78" s="537">
        <f>EG14+EG24+EG36+EG75</f>
        <v>0</v>
      </c>
      <c r="EH78" s="538" t="e">
        <f>EI78/G78</f>
        <v>#DIV/0!</v>
      </c>
      <c r="EI78" s="537">
        <f>EI14+EI24+EI36+EI75</f>
        <v>0</v>
      </c>
      <c r="EJ78" s="538" t="e">
        <f>EK78/G78</f>
        <v>#DIV/0!</v>
      </c>
      <c r="EK78" s="537">
        <f>EK14+EK24+EK36+EK75</f>
        <v>0</v>
      </c>
      <c r="EL78" s="159"/>
      <c r="EM78" s="159"/>
      <c r="EN78" s="159"/>
      <c r="EO78" s="159"/>
      <c r="EP78" s="159"/>
      <c r="EQ78" s="159"/>
      <c r="ER78" s="159"/>
    </row>
    <row r="79" spans="1:148" ht="7.5" customHeight="1" thickBot="1" x14ac:dyDescent="0.25">
      <c r="A79" s="539"/>
      <c r="B79" s="539"/>
      <c r="C79" s="539"/>
      <c r="D79" s="540"/>
      <c r="E79" s="541"/>
      <c r="F79" s="542"/>
      <c r="G79" s="543"/>
      <c r="H79" s="543"/>
      <c r="I79" s="543"/>
      <c r="J79" s="531"/>
      <c r="K79" s="566"/>
      <c r="L79" s="532"/>
      <c r="M79" s="532"/>
      <c r="N79" s="532"/>
      <c r="O79" s="532"/>
      <c r="P79" s="532"/>
      <c r="Q79" s="532"/>
      <c r="R79" s="533"/>
      <c r="S79" s="532"/>
      <c r="T79" s="532"/>
      <c r="U79" s="532"/>
      <c r="V79" s="532"/>
      <c r="W79" s="532"/>
      <c r="X79" s="532"/>
      <c r="Y79" s="533"/>
      <c r="Z79" s="532"/>
      <c r="AA79" s="532"/>
      <c r="AB79" s="532"/>
      <c r="AC79" s="532"/>
      <c r="AD79" s="532"/>
      <c r="AE79" s="532"/>
      <c r="AF79" s="533"/>
      <c r="AG79" s="532"/>
      <c r="AH79" s="532"/>
      <c r="AI79" s="532"/>
      <c r="AJ79" s="532"/>
      <c r="AK79" s="532"/>
      <c r="AL79" s="532"/>
      <c r="AM79" s="533"/>
      <c r="AN79" s="532"/>
      <c r="AO79" s="532"/>
      <c r="AP79" s="532"/>
      <c r="AQ79" s="532"/>
      <c r="AR79" s="532"/>
      <c r="AS79" s="532"/>
      <c r="AT79" s="533"/>
      <c r="AU79" s="532"/>
      <c r="AV79" s="532"/>
      <c r="AW79" s="532"/>
      <c r="AX79" s="532"/>
      <c r="AY79" s="532"/>
      <c r="AZ79" s="532"/>
      <c r="BA79" s="533"/>
      <c r="BB79" s="532"/>
      <c r="BC79" s="532"/>
      <c r="BD79" s="532"/>
      <c r="BE79" s="532"/>
      <c r="BF79" s="532"/>
      <c r="BG79" s="532"/>
      <c r="BH79" s="533"/>
      <c r="BI79" s="532"/>
      <c r="BJ79" s="532"/>
      <c r="BK79" s="532"/>
      <c r="BL79" s="532"/>
      <c r="BM79" s="532"/>
      <c r="BN79" s="532"/>
      <c r="BO79" s="533"/>
      <c r="BP79" s="532"/>
      <c r="BQ79" s="532"/>
      <c r="BR79" s="532"/>
      <c r="BS79" s="532"/>
      <c r="BT79" s="532"/>
      <c r="BU79" s="532"/>
      <c r="BV79" s="533"/>
      <c r="BW79" s="532"/>
      <c r="BX79" s="532"/>
      <c r="BY79" s="532"/>
      <c r="BZ79" s="532"/>
      <c r="CA79" s="532"/>
      <c r="CB79" s="532"/>
      <c r="CC79" s="533"/>
      <c r="CD79" s="532"/>
      <c r="CE79" s="532"/>
      <c r="CF79" s="532"/>
      <c r="CG79" s="532"/>
      <c r="CH79" s="532"/>
      <c r="CI79" s="532"/>
      <c r="CJ79" s="533"/>
      <c r="CK79" s="532"/>
      <c r="CL79" s="532"/>
      <c r="CM79" s="532"/>
      <c r="CN79" s="532"/>
      <c r="CO79" s="532"/>
      <c r="CP79" s="532"/>
      <c r="CQ79" s="533"/>
      <c r="CR79" s="532"/>
      <c r="CS79" s="532"/>
      <c r="CT79" s="532"/>
      <c r="CU79" s="532"/>
      <c r="CV79" s="532"/>
      <c r="CW79" s="532"/>
      <c r="CX79" s="533"/>
      <c r="CY79" s="532"/>
      <c r="CZ79" s="532"/>
      <c r="DA79" s="532"/>
      <c r="DB79" s="532"/>
      <c r="DC79" s="532"/>
      <c r="DD79" s="532"/>
      <c r="DE79" s="533"/>
      <c r="DF79" s="532"/>
      <c r="DG79" s="532"/>
      <c r="DH79" s="532"/>
      <c r="DI79" s="532"/>
      <c r="DJ79" s="532"/>
      <c r="DK79" s="532"/>
      <c r="DL79" s="533"/>
      <c r="DM79" s="532"/>
      <c r="DN79" s="532"/>
      <c r="DO79" s="532"/>
      <c r="DP79" s="532"/>
      <c r="DQ79" s="532"/>
      <c r="DR79" s="532"/>
      <c r="DS79" s="533"/>
      <c r="DT79" s="532"/>
      <c r="DU79" s="532"/>
      <c r="DV79" s="532"/>
      <c r="DW79" s="532"/>
      <c r="DX79" s="532"/>
      <c r="DY79" s="532"/>
      <c r="DZ79" s="533"/>
      <c r="EA79" s="532"/>
      <c r="EB79" s="532"/>
      <c r="EC79" s="532"/>
      <c r="ED79" s="532"/>
      <c r="EE79" s="532"/>
      <c r="EF79" s="532"/>
      <c r="EG79" s="533"/>
      <c r="EH79" s="534"/>
      <c r="EI79" s="533"/>
      <c r="EJ79" s="534"/>
      <c r="EK79" s="533"/>
      <c r="EL79" s="159"/>
      <c r="EM79" s="159"/>
      <c r="EN79" s="159"/>
      <c r="EO79" s="159"/>
      <c r="EP79" s="159"/>
      <c r="EQ79" s="159"/>
      <c r="ER79" s="159"/>
    </row>
    <row r="80" spans="1:148" ht="18.75" thickBot="1" x14ac:dyDescent="0.25">
      <c r="A80" s="272" t="s">
        <v>1665</v>
      </c>
      <c r="B80" s="273"/>
      <c r="C80" s="273"/>
      <c r="D80" s="578" t="s">
        <v>892</v>
      </c>
      <c r="E80" s="582"/>
      <c r="F80" s="277"/>
      <c r="G80" s="614"/>
      <c r="H80" s="615"/>
      <c r="I80" s="589">
        <f>I14+I24+I36+I75</f>
        <v>0</v>
      </c>
      <c r="J80" s="590" t="e">
        <f>J78</f>
        <v>#DIV/0!</v>
      </c>
      <c r="K80" s="564"/>
      <c r="CI80" s="57"/>
      <c r="CJ80" s="56"/>
      <c r="CK80" s="58"/>
      <c r="CL80" s="58"/>
      <c r="CM80" s="58"/>
      <c r="CN80" s="58"/>
      <c r="CO80" s="58"/>
      <c r="CP80" s="58"/>
      <c r="CQ80" s="56"/>
      <c r="CR80" s="58"/>
      <c r="CS80" s="58"/>
      <c r="CT80" s="58"/>
      <c r="CU80" s="58"/>
      <c r="CV80" s="58"/>
      <c r="CW80" s="58"/>
      <c r="CX80" s="56"/>
      <c r="CY80" s="58"/>
      <c r="CZ80" s="58"/>
      <c r="DA80" s="58"/>
      <c r="DB80" s="58"/>
      <c r="DC80" s="58"/>
      <c r="DD80" s="58"/>
      <c r="DE80" s="56"/>
      <c r="DF80" s="58"/>
      <c r="DG80" s="58"/>
      <c r="DH80" s="58"/>
      <c r="DI80" s="58"/>
      <c r="DJ80" s="58"/>
      <c r="DK80" s="58"/>
      <c r="DL80" s="56"/>
      <c r="DM80" s="58"/>
      <c r="DN80" s="58"/>
      <c r="DO80" s="58"/>
      <c r="DP80" s="58"/>
      <c r="DQ80" s="58"/>
      <c r="DR80" s="58"/>
      <c r="DS80" s="56"/>
      <c r="DT80" s="58"/>
      <c r="DU80" s="58"/>
      <c r="DV80" s="58"/>
      <c r="DW80" s="58"/>
      <c r="DX80" s="58"/>
      <c r="DY80" s="58"/>
      <c r="DZ80" s="56"/>
      <c r="EA80" s="58"/>
      <c r="EB80" s="58"/>
      <c r="EC80" s="58"/>
      <c r="ED80" s="58"/>
      <c r="EE80" s="58"/>
      <c r="EF80" s="58"/>
      <c r="EG80" s="56"/>
      <c r="EH80" s="58"/>
      <c r="EI80" s="58"/>
      <c r="EJ80" s="58"/>
      <c r="EK80" s="169">
        <f>G78-(EI78+EK78)</f>
        <v>0</v>
      </c>
    </row>
    <row r="81" spans="1:141" ht="38.25" x14ac:dyDescent="0.2">
      <c r="A81" s="278" t="s">
        <v>936</v>
      </c>
      <c r="B81" s="279"/>
      <c r="C81" s="279"/>
      <c r="D81" s="280"/>
      <c r="E81" s="281"/>
      <c r="F81" s="292"/>
      <c r="G81" s="291"/>
      <c r="H81" s="61"/>
      <c r="I81" s="61"/>
      <c r="J81" s="60"/>
      <c r="K81" s="564"/>
      <c r="M81" s="166"/>
      <c r="CI81" s="57"/>
      <c r="CJ81" s="56"/>
      <c r="CK81" s="58"/>
      <c r="CL81" s="58"/>
      <c r="CM81" s="58"/>
      <c r="CN81" s="58"/>
      <c r="CO81" s="58"/>
      <c r="CP81" s="58"/>
      <c r="CQ81" s="56"/>
      <c r="CR81" s="58"/>
      <c r="CS81" s="58"/>
      <c r="CT81" s="58"/>
      <c r="CU81" s="58"/>
      <c r="CV81" s="58"/>
      <c r="CW81" s="58"/>
      <c r="CX81" s="56"/>
      <c r="CY81" s="58"/>
      <c r="CZ81" s="58"/>
      <c r="DA81" s="58"/>
      <c r="DB81" s="58"/>
      <c r="DC81" s="58"/>
      <c r="DD81" s="58"/>
      <c r="DE81" s="56"/>
      <c r="DF81" s="58"/>
      <c r="DG81" s="58"/>
      <c r="DH81" s="58"/>
      <c r="DI81" s="58"/>
      <c r="DJ81" s="58"/>
      <c r="DK81" s="58"/>
      <c r="DL81" s="56"/>
      <c r="DM81" s="58"/>
      <c r="DN81" s="58"/>
      <c r="DO81" s="58"/>
      <c r="DP81" s="58"/>
      <c r="DQ81" s="58"/>
      <c r="DR81" s="58"/>
      <c r="DS81" s="56"/>
      <c r="DT81" s="58"/>
      <c r="DU81" s="58"/>
      <c r="DV81" s="58"/>
      <c r="DW81" s="58"/>
      <c r="DX81" s="58"/>
      <c r="DY81" s="58"/>
      <c r="DZ81" s="56"/>
      <c r="EA81" s="58"/>
      <c r="EB81" s="58"/>
      <c r="EC81" s="58"/>
      <c r="ED81" s="58"/>
      <c r="EE81" s="58"/>
      <c r="EF81" s="58"/>
      <c r="EG81" s="56"/>
      <c r="EH81" s="58"/>
      <c r="EI81" s="63"/>
      <c r="EJ81" s="58"/>
      <c r="EK81" s="170" t="b">
        <f>EI78+EK78=G78</f>
        <v>1</v>
      </c>
    </row>
    <row r="82" spans="1:141" ht="15" x14ac:dyDescent="0.2">
      <c r="A82" s="8"/>
      <c r="B82" s="62"/>
      <c r="C82" s="209"/>
      <c r="D82" s="59"/>
      <c r="E82" s="60"/>
      <c r="F82" s="163"/>
      <c r="G82" s="60"/>
      <c r="H82" s="61"/>
      <c r="I82" s="61"/>
      <c r="J82" s="60"/>
      <c r="K82" s="559"/>
      <c r="R82" s="7" t="s">
        <v>1676</v>
      </c>
      <c r="BV82" s="166"/>
      <c r="CC82" s="166"/>
      <c r="EK82" s="169" t="e">
        <f>(#REF!+#REF!)=#REF!</f>
        <v>#REF!</v>
      </c>
    </row>
    <row r="83" spans="1:141" ht="15" x14ac:dyDescent="0.2">
      <c r="A83" s="8"/>
      <c r="B83" s="62"/>
      <c r="C83" s="209"/>
      <c r="D83" s="59"/>
      <c r="E83" s="60"/>
      <c r="F83" s="163"/>
      <c r="G83" s="60"/>
      <c r="H83" s="61"/>
      <c r="I83" s="61"/>
      <c r="J83" s="60"/>
      <c r="K83" s="559"/>
      <c r="BV83" s="166"/>
      <c r="CC83" s="166"/>
      <c r="EK83" s="169"/>
    </row>
    <row r="84" spans="1:141" ht="15" x14ac:dyDescent="0.2">
      <c r="A84" s="8"/>
      <c r="B84" s="62"/>
      <c r="C84" s="209"/>
      <c r="D84" s="59"/>
      <c r="E84" s="60"/>
      <c r="F84" s="163"/>
      <c r="G84" s="60"/>
      <c r="H84" s="61"/>
      <c r="I84" s="61"/>
      <c r="J84" s="60"/>
      <c r="K84" s="559"/>
      <c r="BV84" s="166"/>
      <c r="CC84" s="166"/>
      <c r="EK84" s="169"/>
    </row>
    <row r="85" spans="1:141" x14ac:dyDescent="0.2">
      <c r="A85" s="21"/>
      <c r="B85" s="21"/>
      <c r="C85" s="21"/>
      <c r="D85" s="1"/>
      <c r="E85" s="8"/>
      <c r="F85" s="8"/>
      <c r="G85" s="1"/>
      <c r="H85" s="8"/>
      <c r="I85" s="8"/>
      <c r="K85" s="559"/>
    </row>
    <row r="88" spans="1:141" ht="15" customHeight="1" x14ac:dyDescent="0.2">
      <c r="C88" s="521"/>
      <c r="D88" s="64"/>
      <c r="E88" s="244"/>
      <c r="F88" s="244"/>
      <c r="G88" s="243"/>
      <c r="H88" s="244"/>
      <c r="I88" s="244"/>
    </row>
    <row r="89" spans="1:141" x14ac:dyDescent="0.2">
      <c r="D89" s="60"/>
      <c r="E89" s="245"/>
      <c r="F89" s="245"/>
      <c r="G89" s="242"/>
      <c r="H89" s="245"/>
      <c r="I89" s="245"/>
    </row>
    <row r="90" spans="1:141" x14ac:dyDescent="0.2">
      <c r="D90" s="60"/>
      <c r="E90" s="245"/>
      <c r="F90" s="245"/>
      <c r="G90" s="242"/>
      <c r="H90" s="245"/>
      <c r="I90" s="245"/>
    </row>
    <row r="91" spans="1:141" x14ac:dyDescent="0.2">
      <c r="J91" s="153"/>
      <c r="K91" s="568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  <c r="CH91" s="153"/>
      <c r="CI91" s="153"/>
      <c r="CJ91" s="153"/>
      <c r="CK91" s="153"/>
      <c r="CL91" s="153"/>
      <c r="CM91" s="153"/>
      <c r="CN91" s="153"/>
      <c r="CO91" s="153"/>
      <c r="CP91" s="153"/>
      <c r="CQ91" s="153"/>
      <c r="CR91" s="153"/>
      <c r="CS91" s="153"/>
      <c r="CT91" s="153"/>
      <c r="CU91" s="153"/>
      <c r="CV91" s="153"/>
      <c r="CW91" s="153"/>
      <c r="CX91" s="153"/>
      <c r="CY91" s="153"/>
      <c r="CZ91" s="153"/>
      <c r="DA91" s="153"/>
      <c r="DB91" s="153"/>
      <c r="DC91" s="153"/>
      <c r="DD91" s="153"/>
      <c r="DE91" s="153"/>
      <c r="DF91" s="153"/>
      <c r="DG91" s="153"/>
      <c r="DH91" s="153"/>
      <c r="DI91" s="153"/>
      <c r="DJ91" s="153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</row>
    <row r="92" spans="1:141" ht="15.75" x14ac:dyDescent="0.2">
      <c r="A92" s="153"/>
      <c r="B92" s="153"/>
      <c r="C92" s="153"/>
      <c r="D92" s="153"/>
      <c r="E92" s="153"/>
      <c r="F92" s="243"/>
      <c r="G92" s="243"/>
      <c r="H92" s="244"/>
      <c r="I92" s="244"/>
      <c r="J92" s="153"/>
      <c r="K92" s="568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  <c r="CH92" s="153"/>
      <c r="CI92" s="153"/>
      <c r="CJ92" s="153"/>
      <c r="CK92" s="153"/>
      <c r="CL92" s="153"/>
      <c r="CM92" s="153"/>
      <c r="CN92" s="153"/>
      <c r="CO92" s="153"/>
      <c r="CP92" s="153"/>
      <c r="CQ92" s="153"/>
      <c r="CR92" s="153"/>
      <c r="CS92" s="153"/>
      <c r="CT92" s="153"/>
      <c r="CU92" s="153"/>
      <c r="CV92" s="153"/>
      <c r="CW92" s="153"/>
      <c r="CX92" s="153"/>
      <c r="CY92" s="153"/>
      <c r="CZ92" s="153"/>
      <c r="DA92" s="153"/>
      <c r="DB92" s="153"/>
      <c r="DC92" s="153"/>
      <c r="DD92" s="153"/>
      <c r="DE92" s="153"/>
      <c r="DF92" s="153"/>
      <c r="DG92" s="153"/>
      <c r="DH92" s="153"/>
      <c r="DI92" s="153"/>
      <c r="DJ92" s="153"/>
      <c r="DK92" s="153"/>
      <c r="DL92" s="153"/>
      <c r="DM92" s="153"/>
      <c r="DN92" s="153"/>
      <c r="DO92" s="153"/>
      <c r="DP92" s="153"/>
      <c r="DQ92" s="153"/>
      <c r="DR92" s="153"/>
      <c r="DS92" s="153"/>
      <c r="DT92" s="153"/>
      <c r="DU92" s="153"/>
      <c r="DV92" s="153"/>
      <c r="DW92" s="153"/>
      <c r="DX92" s="153"/>
      <c r="DY92" s="153"/>
      <c r="DZ92" s="153"/>
      <c r="EA92" s="153"/>
      <c r="EB92" s="153"/>
      <c r="EC92" s="153"/>
      <c r="ED92" s="153"/>
      <c r="EE92" s="153"/>
      <c r="EF92" s="153"/>
      <c r="EG92" s="153"/>
      <c r="EH92" s="153"/>
      <c r="EI92" s="153"/>
      <c r="EJ92" s="153"/>
      <c r="EK92" s="153"/>
    </row>
    <row r="93" spans="1:141" x14ac:dyDescent="0.2">
      <c r="A93" s="153"/>
      <c r="B93" s="153"/>
      <c r="C93" s="153"/>
      <c r="D93" s="153"/>
      <c r="E93" s="153"/>
      <c r="F93" s="242"/>
      <c r="G93" s="242"/>
      <c r="H93" s="245"/>
      <c r="I93" s="245"/>
      <c r="J93" s="153"/>
      <c r="K93" s="568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</row>
    <row r="94" spans="1:141" x14ac:dyDescent="0.2">
      <c r="A94" s="153"/>
      <c r="B94" s="153"/>
      <c r="C94" s="153"/>
      <c r="D94" s="153"/>
      <c r="E94" s="153"/>
      <c r="F94" s="242"/>
      <c r="G94" s="242"/>
      <c r="H94" s="245"/>
      <c r="I94" s="245"/>
    </row>
    <row r="110" spans="1:141" x14ac:dyDescent="0.2">
      <c r="J110" s="6"/>
      <c r="K110" s="568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</row>
    <row r="111" spans="1:141" x14ac:dyDescent="0.2">
      <c r="A111" s="153"/>
      <c r="B111" s="153"/>
      <c r="C111" s="2"/>
      <c r="D111" s="1"/>
      <c r="E111" s="3"/>
      <c r="G111" s="4"/>
      <c r="H111" s="5"/>
      <c r="I111" s="5"/>
      <c r="J111" s="6"/>
      <c r="K111" s="568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</row>
    <row r="112" spans="1:141" x14ac:dyDescent="0.2">
      <c r="A112" s="153"/>
      <c r="B112" s="153"/>
      <c r="C112" s="2"/>
      <c r="D112" s="1"/>
      <c r="E112" s="3"/>
      <c r="G112" s="4"/>
      <c r="H112" s="5"/>
      <c r="I112" s="5"/>
      <c r="J112" s="6"/>
      <c r="K112" s="568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</row>
    <row r="113" spans="1:141" x14ac:dyDescent="0.2">
      <c r="A113" s="153"/>
      <c r="B113" s="153"/>
      <c r="C113" s="2"/>
      <c r="D113" s="1"/>
      <c r="E113" s="3"/>
      <c r="G113" s="4"/>
      <c r="H113" s="5"/>
      <c r="I113" s="5"/>
      <c r="J113" s="6"/>
      <c r="K113" s="568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</row>
    <row r="114" spans="1:141" x14ac:dyDescent="0.2">
      <c r="A114" s="153"/>
      <c r="B114" s="153"/>
      <c r="C114" s="2"/>
      <c r="D114" s="1"/>
      <c r="E114" s="3"/>
      <c r="G114" s="4"/>
      <c r="H114" s="5"/>
      <c r="I114" s="5"/>
      <c r="J114" s="6"/>
      <c r="K114" s="568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  <c r="CL114" s="153"/>
      <c r="CM114" s="153"/>
      <c r="CN114" s="153"/>
      <c r="CO114" s="153"/>
      <c r="CP114" s="153"/>
      <c r="CQ114" s="153"/>
      <c r="CR114" s="153"/>
      <c r="CS114" s="153"/>
      <c r="CT114" s="153"/>
      <c r="CU114" s="153"/>
      <c r="CV114" s="153"/>
      <c r="CW114" s="153"/>
      <c r="CX114" s="153"/>
      <c r="CY114" s="153"/>
      <c r="CZ114" s="153"/>
      <c r="DA114" s="153"/>
      <c r="DB114" s="153"/>
      <c r="DC114" s="153"/>
      <c r="DD114" s="153"/>
      <c r="DE114" s="153"/>
      <c r="DF114" s="153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3"/>
      <c r="DS114" s="153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3"/>
      <c r="EF114" s="153"/>
      <c r="EG114" s="153"/>
      <c r="EH114" s="153"/>
      <c r="EI114" s="153"/>
      <c r="EJ114" s="153"/>
      <c r="EK114" s="153"/>
    </row>
    <row r="115" spans="1:141" x14ac:dyDescent="0.2">
      <c r="A115" s="153"/>
      <c r="B115" s="153"/>
      <c r="C115" s="2"/>
      <c r="D115" s="1"/>
      <c r="E115" s="3"/>
      <c r="G115" s="4"/>
      <c r="H115" s="5"/>
      <c r="I115" s="5"/>
      <c r="J115" s="6"/>
      <c r="K115" s="568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</row>
    <row r="116" spans="1:141" x14ac:dyDescent="0.2">
      <c r="A116" s="153"/>
      <c r="B116" s="153"/>
      <c r="C116" s="2"/>
      <c r="D116" s="1"/>
      <c r="E116" s="3"/>
      <c r="G116" s="4"/>
      <c r="H116" s="5"/>
      <c r="I116" s="5"/>
      <c r="J116" s="6"/>
      <c r="K116" s="568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53"/>
      <c r="CM116" s="153"/>
      <c r="CN116" s="153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</row>
    <row r="117" spans="1:141" x14ac:dyDescent="0.2">
      <c r="A117" s="153"/>
      <c r="B117" s="153"/>
      <c r="C117" s="2"/>
      <c r="D117" s="1"/>
      <c r="E117" s="3"/>
      <c r="G117" s="4"/>
      <c r="H117" s="5"/>
      <c r="I117" s="5"/>
      <c r="J117" s="6"/>
      <c r="K117" s="568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53"/>
      <c r="CM117" s="153"/>
      <c r="CN117" s="153"/>
      <c r="CO117" s="153"/>
      <c r="CP117" s="153"/>
      <c r="CQ117" s="153"/>
      <c r="CR117" s="153"/>
      <c r="CS117" s="153"/>
      <c r="CT117" s="153"/>
      <c r="CU117" s="153"/>
      <c r="CV117" s="153"/>
      <c r="CW117" s="153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3"/>
      <c r="DS117" s="153"/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3"/>
      <c r="EF117" s="153"/>
      <c r="EG117" s="153"/>
      <c r="EH117" s="153"/>
      <c r="EI117" s="153"/>
      <c r="EJ117" s="153"/>
      <c r="EK117" s="153"/>
    </row>
    <row r="118" spans="1:141" x14ac:dyDescent="0.2">
      <c r="A118" s="153"/>
      <c r="B118" s="153"/>
      <c r="C118" s="2"/>
      <c r="D118" s="1"/>
      <c r="E118" s="3"/>
      <c r="G118" s="4"/>
      <c r="H118" s="5"/>
      <c r="I118" s="5"/>
      <c r="J118" s="6"/>
      <c r="K118" s="568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</row>
    <row r="119" spans="1:141" x14ac:dyDescent="0.2">
      <c r="A119" s="153"/>
      <c r="B119" s="153"/>
      <c r="C119" s="2"/>
      <c r="D119" s="1"/>
      <c r="E119" s="3"/>
      <c r="G119" s="4"/>
      <c r="H119" s="5"/>
      <c r="I119" s="5"/>
      <c r="J119" s="6"/>
      <c r="K119" s="568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53"/>
      <c r="CM119" s="153"/>
      <c r="CN119" s="153"/>
      <c r="CO119" s="153"/>
      <c r="CP119" s="153"/>
      <c r="CQ119" s="153"/>
      <c r="CR119" s="153"/>
      <c r="CS119" s="153"/>
      <c r="CT119" s="153"/>
      <c r="CU119" s="153"/>
      <c r="CV119" s="153"/>
      <c r="CW119" s="153"/>
      <c r="CX119" s="153"/>
      <c r="CY119" s="153"/>
      <c r="CZ119" s="153"/>
      <c r="DA119" s="153"/>
      <c r="DB119" s="153"/>
      <c r="DC119" s="153"/>
      <c r="DD119" s="153"/>
      <c r="DE119" s="153"/>
      <c r="DF119" s="153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3"/>
      <c r="DS119" s="153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3"/>
      <c r="EF119" s="153"/>
      <c r="EG119" s="153"/>
      <c r="EH119" s="153"/>
      <c r="EI119" s="153"/>
      <c r="EJ119" s="153"/>
      <c r="EK119" s="153"/>
    </row>
    <row r="120" spans="1:141" x14ac:dyDescent="0.2">
      <c r="A120" s="153"/>
      <c r="B120" s="153"/>
      <c r="C120" s="2"/>
      <c r="D120" s="1"/>
      <c r="E120" s="3"/>
      <c r="G120" s="4"/>
      <c r="H120" s="5"/>
      <c r="I120" s="5"/>
      <c r="J120" s="6"/>
      <c r="K120" s="568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53"/>
      <c r="CM120" s="153"/>
      <c r="CN120" s="153"/>
      <c r="CO120" s="153"/>
      <c r="CP120" s="153"/>
      <c r="CQ120" s="153"/>
      <c r="CR120" s="153"/>
      <c r="CS120" s="153"/>
      <c r="CT120" s="153"/>
      <c r="CU120" s="153"/>
      <c r="CV120" s="153"/>
      <c r="CW120" s="153"/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3"/>
      <c r="DS120" s="153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3"/>
      <c r="EF120" s="153"/>
      <c r="EG120" s="153"/>
      <c r="EH120" s="153"/>
      <c r="EI120" s="153"/>
      <c r="EJ120" s="153"/>
      <c r="EK120" s="153"/>
    </row>
    <row r="121" spans="1:141" x14ac:dyDescent="0.2">
      <c r="A121" s="153"/>
      <c r="B121" s="153"/>
      <c r="C121" s="2"/>
      <c r="D121" s="1"/>
      <c r="E121" s="3"/>
      <c r="G121" s="4"/>
      <c r="H121" s="5"/>
      <c r="I121" s="5"/>
      <c r="J121" s="6"/>
      <c r="K121" s="568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  <c r="CH121" s="153"/>
      <c r="CI121" s="153"/>
      <c r="CJ121" s="153"/>
      <c r="CK121" s="153"/>
      <c r="CL121" s="153"/>
      <c r="CM121" s="153"/>
      <c r="CN121" s="153"/>
      <c r="CO121" s="153"/>
      <c r="CP121" s="153"/>
      <c r="CQ121" s="153"/>
      <c r="CR121" s="153"/>
      <c r="CS121" s="153"/>
      <c r="CT121" s="153"/>
      <c r="CU121" s="153"/>
      <c r="CV121" s="153"/>
      <c r="CW121" s="153"/>
      <c r="CX121" s="153"/>
      <c r="CY121" s="153"/>
      <c r="CZ121" s="153"/>
      <c r="DA121" s="153"/>
      <c r="DB121" s="153"/>
      <c r="DC121" s="153"/>
      <c r="DD121" s="153"/>
      <c r="DE121" s="153"/>
      <c r="DF121" s="153"/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3"/>
      <c r="DS121" s="153"/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3"/>
      <c r="EF121" s="153"/>
      <c r="EG121" s="153"/>
      <c r="EH121" s="153"/>
      <c r="EI121" s="153"/>
      <c r="EJ121" s="153"/>
      <c r="EK121" s="153"/>
    </row>
    <row r="122" spans="1:141" x14ac:dyDescent="0.2">
      <c r="A122" s="153"/>
      <c r="B122" s="153"/>
      <c r="C122" s="2"/>
      <c r="D122" s="1"/>
      <c r="E122" s="3"/>
      <c r="G122" s="4"/>
      <c r="H122" s="5"/>
      <c r="I122" s="5"/>
      <c r="J122" s="6"/>
      <c r="K122" s="568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3"/>
      <c r="EJ122" s="153"/>
      <c r="EK122" s="153"/>
    </row>
    <row r="123" spans="1:141" x14ac:dyDescent="0.2">
      <c r="A123" s="153"/>
      <c r="B123" s="153"/>
      <c r="C123" s="2"/>
      <c r="D123" s="1"/>
      <c r="E123" s="3"/>
      <c r="G123" s="4"/>
      <c r="H123" s="5"/>
      <c r="I123" s="5"/>
    </row>
  </sheetData>
  <sheetProtection algorithmName="SHA-512" hashValue="JasPQ8gMeotiUTpiBbELUD3RRVh5EYZ+O+Id8IcLZV1flxM7MIDfS4fJoht3s8Rd0WEszjRd+YzjL/1cJ3NRRg==" saltValue="4y68lY7swPUa9VA3ZiHYXg==" spinCount="100000" sheet="1"/>
  <autoFilter ref="A13:EK84" xr:uid="{00000000-0009-0000-0000-000000000000}"/>
  <customSheetViews>
    <customSheetView guid="{3B8348FD-7A00-44FD-ACF5-E6A19592872E}" showPageBreaks="1" printArea="1" showAutoFilter="1" hiddenColumns="1" view="pageBreakPreview">
      <selection activeCell="G426" sqref="G426"/>
      <pageMargins left="0.23622047244094491" right="0.23622047244094491" top="0.74803149606299213" bottom="0.74803149606299213" header="0.51181102362204722" footer="0.31496062992125984"/>
      <printOptions horizontalCentered="1"/>
      <pageSetup paperSize="9" scale="77" firstPageNumber="0" fitToHeight="16" orientation="landscape" verticalDpi="300"/>
      <headerFooter alignWithMargins="0">
        <oddFooter>&amp;R&amp;9PÁG. &amp;P/&amp;N</oddFooter>
      </headerFooter>
      <autoFilter ref="B1:J1" xr:uid="{9CBFB5D3-AC6F-4DA7-B111-7E13A8F007F1}"/>
    </customSheetView>
    <customSheetView guid="{B535EED3-096A-4559-AE37-6359A35C71B4}" scale="85" showPageBreaks="1" fitToPage="1" printArea="1" showAutoFilter="1" hiddenColumns="1" view="pageBreakPreview" topLeftCell="A7">
      <pane xSplit="37" ySplit="7" topLeftCell="AM512" activePane="bottomRight" state="frozen"/>
      <selection pane="bottomRight" activeCell="D469" sqref="D469"/>
      <rowBreaks count="11" manualBreakCount="11">
        <brk id="37" max="8" man="1"/>
        <brk id="83" max="8" man="1"/>
        <brk id="132" max="8" man="1"/>
        <brk id="182" max="8" man="1"/>
        <brk id="232" max="8" man="1"/>
        <brk id="282" max="8" man="1"/>
        <brk id="333" max="8" man="1"/>
        <brk id="383" max="8" man="1"/>
        <brk id="433" max="8" man="1"/>
        <brk id="482" max="8" man="1"/>
        <brk id="531" max="8" man="1"/>
      </rowBreaks>
      <pageMargins left="0.23622047244094491" right="0.23622047244094491" top="0.55118110236220474" bottom="0.55118110236220474" header="0.51181102362204722" footer="0.31496062992125984"/>
      <printOptions horizontalCentered="1"/>
      <pageSetup paperSize="256" scale="76" firstPageNumber="0" fitToHeight="0" orientation="landscape"/>
      <headerFooter alignWithMargins="0">
        <oddFooter>&amp;R&amp;9PÁG. &amp;P/&amp;N</oddFooter>
      </headerFooter>
      <autoFilter ref="B1:EK1" xr:uid="{6A2B2D25-7092-4FAB-8223-A71B9E36B478}"/>
    </customSheetView>
  </customSheetViews>
  <mergeCells count="33">
    <mergeCell ref="G14:H14"/>
    <mergeCell ref="G24:H24"/>
    <mergeCell ref="G36:H36"/>
    <mergeCell ref="G75:H75"/>
    <mergeCell ref="G80:H80"/>
    <mergeCell ref="G78:H78"/>
    <mergeCell ref="EJ11:EK11"/>
    <mergeCell ref="AN11:AT11"/>
    <mergeCell ref="AU11:BA11"/>
    <mergeCell ref="BB11:BH11"/>
    <mergeCell ref="BI11:BO11"/>
    <mergeCell ref="BW11:CC11"/>
    <mergeCell ref="EH11:EI11"/>
    <mergeCell ref="EA11:EG11"/>
    <mergeCell ref="DT11:DZ11"/>
    <mergeCell ref="CR11:CX11"/>
    <mergeCell ref="CY11:DE11"/>
    <mergeCell ref="CD11:CJ11"/>
    <mergeCell ref="BP11:BV11"/>
    <mergeCell ref="DF11:DL11"/>
    <mergeCell ref="DM11:DS11"/>
    <mergeCell ref="CK11:CQ11"/>
    <mergeCell ref="D1:J1"/>
    <mergeCell ref="D2:J2"/>
    <mergeCell ref="D3:J3"/>
    <mergeCell ref="F7:G7"/>
    <mergeCell ref="L1:M2"/>
    <mergeCell ref="Z11:AF11"/>
    <mergeCell ref="AG11:AM11"/>
    <mergeCell ref="F9:G9"/>
    <mergeCell ref="F11:G11"/>
    <mergeCell ref="S11:Y11"/>
    <mergeCell ref="L11:R11"/>
  </mergeCells>
  <phoneticPr fontId="20" type="noConversion"/>
  <conditionalFormatting sqref="M26:R29">
    <cfRule type="cellIs" dxfId="5176" priority="249" stopIfTrue="1" operator="greaterThan">
      <formula>0</formula>
    </cfRule>
  </conditionalFormatting>
  <conditionalFormatting sqref="M38:R50 T38:Y50 AA38:AF50 AH38:AM50 AO38:AT50 AV38:BA50 BC38:BH50 BJ38:BO50 BQ38:BV50 BX38:CC50 CE38:CJ50 CL38:CQ50 CS38:CX50 CZ38:DE50 DG38:DL50 DN38:DS50 DU38:DZ50 EB38:EG50 M77:R77 T77:Y77 AA77:AF77 AH77:AM77 AO77:AT77 AV77:BA77 BC77:BH77 BJ77:BO77 BQ77:BV77 BX77:CC77 CE77:CJ77 CL77:CQ77 CS77:CX77 CZ77:DE77 DG77:DL77 DN77:DS77 DU77:DZ77 EB77:EG77">
    <cfRule type="cellIs" dxfId="5175" priority="1641" stopIfTrue="1" operator="greaterThan">
      <formula>0</formula>
    </cfRule>
  </conditionalFormatting>
  <conditionalFormatting sqref="M57:R57">
    <cfRule type="cellIs" dxfId="5174" priority="152" stopIfTrue="1" operator="greaterThan">
      <formula>0</formula>
    </cfRule>
  </conditionalFormatting>
  <conditionalFormatting sqref="M59:R59">
    <cfRule type="cellIs" dxfId="5173" priority="133" stopIfTrue="1" operator="greaterThan">
      <formula>0</formula>
    </cfRule>
  </conditionalFormatting>
  <conditionalFormatting sqref="M63:R63">
    <cfRule type="cellIs" dxfId="5172" priority="114" stopIfTrue="1" operator="greaterThan">
      <formula>0</formula>
    </cfRule>
  </conditionalFormatting>
  <conditionalFormatting sqref="M65:R65">
    <cfRule type="cellIs" dxfId="5171" priority="95" stopIfTrue="1" operator="greaterThan">
      <formula>0</formula>
    </cfRule>
  </conditionalFormatting>
  <conditionalFormatting sqref="M74:R74">
    <cfRule type="cellIs" dxfId="5170" priority="171" stopIfTrue="1" operator="greaterThan">
      <formula>0</formula>
    </cfRule>
  </conditionalFormatting>
  <conditionalFormatting sqref="T26:Y29">
    <cfRule type="cellIs" dxfId="5169" priority="248" stopIfTrue="1" operator="greaterThan">
      <formula>0</formula>
    </cfRule>
  </conditionalFormatting>
  <conditionalFormatting sqref="T57:Y57">
    <cfRule type="cellIs" dxfId="5168" priority="151" stopIfTrue="1" operator="greaterThan">
      <formula>0</formula>
    </cfRule>
  </conditionalFormatting>
  <conditionalFormatting sqref="T59:Y59">
    <cfRule type="cellIs" dxfId="5167" priority="132" stopIfTrue="1" operator="greaterThan">
      <formula>0</formula>
    </cfRule>
  </conditionalFormatting>
  <conditionalFormatting sqref="T63:Y63">
    <cfRule type="cellIs" dxfId="5166" priority="113" stopIfTrue="1" operator="greaterThan">
      <formula>0</formula>
    </cfRule>
  </conditionalFormatting>
  <conditionalFormatting sqref="T65:Y65">
    <cfRule type="cellIs" dxfId="5165" priority="94" stopIfTrue="1" operator="greaterThan">
      <formula>0</formula>
    </cfRule>
  </conditionalFormatting>
  <conditionalFormatting sqref="T74:Y74">
    <cfRule type="cellIs" dxfId="5164" priority="170" stopIfTrue="1" operator="greaterThan">
      <formula>0</formula>
    </cfRule>
  </conditionalFormatting>
  <conditionalFormatting sqref="AA26:AF29">
    <cfRule type="cellIs" dxfId="5163" priority="247" stopIfTrue="1" operator="greaterThan">
      <formula>0</formula>
    </cfRule>
  </conditionalFormatting>
  <conditionalFormatting sqref="AA57:AF57">
    <cfRule type="cellIs" dxfId="5162" priority="150" stopIfTrue="1" operator="greaterThan">
      <formula>0</formula>
    </cfRule>
  </conditionalFormatting>
  <conditionalFormatting sqref="AA59:AF59">
    <cfRule type="cellIs" dxfId="5161" priority="131" stopIfTrue="1" operator="greaterThan">
      <formula>0</formula>
    </cfRule>
  </conditionalFormatting>
  <conditionalFormatting sqref="AA63:AF63">
    <cfRule type="cellIs" dxfId="5160" priority="112" stopIfTrue="1" operator="greaterThan">
      <formula>0</formula>
    </cfRule>
  </conditionalFormatting>
  <conditionalFormatting sqref="AA65:AF65">
    <cfRule type="cellIs" dxfId="5159" priority="93" stopIfTrue="1" operator="greaterThan">
      <formula>0</formula>
    </cfRule>
  </conditionalFormatting>
  <conditionalFormatting sqref="AA74:AF74">
    <cfRule type="cellIs" dxfId="5158" priority="169" stopIfTrue="1" operator="greaterThan">
      <formula>0</formula>
    </cfRule>
  </conditionalFormatting>
  <conditionalFormatting sqref="AH26:AM29">
    <cfRule type="cellIs" dxfId="5157" priority="246" stopIfTrue="1" operator="greaterThan">
      <formula>0</formula>
    </cfRule>
  </conditionalFormatting>
  <conditionalFormatting sqref="AH57:AM57">
    <cfRule type="cellIs" dxfId="5156" priority="149" stopIfTrue="1" operator="greaterThan">
      <formula>0</formula>
    </cfRule>
  </conditionalFormatting>
  <conditionalFormatting sqref="AH59:AM59">
    <cfRule type="cellIs" dxfId="5155" priority="130" stopIfTrue="1" operator="greaterThan">
      <formula>0</formula>
    </cfRule>
  </conditionalFormatting>
  <conditionalFormatting sqref="AH63:AM63">
    <cfRule type="cellIs" dxfId="5154" priority="111" stopIfTrue="1" operator="greaterThan">
      <formula>0</formula>
    </cfRule>
  </conditionalFormatting>
  <conditionalFormatting sqref="AH65:AM65">
    <cfRule type="cellIs" dxfId="5153" priority="92" stopIfTrue="1" operator="greaterThan">
      <formula>0</formula>
    </cfRule>
  </conditionalFormatting>
  <conditionalFormatting sqref="AH74:AM74">
    <cfRule type="cellIs" dxfId="5152" priority="168" stopIfTrue="1" operator="greaterThan">
      <formula>0</formula>
    </cfRule>
  </conditionalFormatting>
  <conditionalFormatting sqref="AO26:AT29">
    <cfRule type="cellIs" dxfId="5151" priority="245" stopIfTrue="1" operator="greaterThan">
      <formula>0</formula>
    </cfRule>
  </conditionalFormatting>
  <conditionalFormatting sqref="AO57:AT57">
    <cfRule type="cellIs" dxfId="5150" priority="148" stopIfTrue="1" operator="greaterThan">
      <formula>0</formula>
    </cfRule>
  </conditionalFormatting>
  <conditionalFormatting sqref="AO59:AT59">
    <cfRule type="cellIs" dxfId="5149" priority="129" stopIfTrue="1" operator="greaterThan">
      <formula>0</formula>
    </cfRule>
  </conditionalFormatting>
  <conditionalFormatting sqref="AO63:AT63">
    <cfRule type="cellIs" dxfId="5148" priority="110" stopIfTrue="1" operator="greaterThan">
      <formula>0</formula>
    </cfRule>
  </conditionalFormatting>
  <conditionalFormatting sqref="AO65:AT65">
    <cfRule type="cellIs" dxfId="5147" priority="91" stopIfTrue="1" operator="greaterThan">
      <formula>0</formula>
    </cfRule>
  </conditionalFormatting>
  <conditionalFormatting sqref="AO74:AT74">
    <cfRule type="cellIs" dxfId="5146" priority="167" stopIfTrue="1" operator="greaterThan">
      <formula>0</formula>
    </cfRule>
  </conditionalFormatting>
  <conditionalFormatting sqref="AV26:BA29">
    <cfRule type="cellIs" dxfId="5145" priority="244" stopIfTrue="1" operator="greaterThan">
      <formula>0</formula>
    </cfRule>
  </conditionalFormatting>
  <conditionalFormatting sqref="AV57:BA57">
    <cfRule type="cellIs" dxfId="5144" priority="147" stopIfTrue="1" operator="greaterThan">
      <formula>0</formula>
    </cfRule>
  </conditionalFormatting>
  <conditionalFormatting sqref="AV59:BA59">
    <cfRule type="cellIs" dxfId="5143" priority="128" stopIfTrue="1" operator="greaterThan">
      <formula>0</formula>
    </cfRule>
  </conditionalFormatting>
  <conditionalFormatting sqref="AV63:BA63">
    <cfRule type="cellIs" dxfId="5142" priority="109" stopIfTrue="1" operator="greaterThan">
      <formula>0</formula>
    </cfRule>
  </conditionalFormatting>
  <conditionalFormatting sqref="AV65:BA65">
    <cfRule type="cellIs" dxfId="5141" priority="90" stopIfTrue="1" operator="greaterThan">
      <formula>0</formula>
    </cfRule>
  </conditionalFormatting>
  <conditionalFormatting sqref="AV74:BA74">
    <cfRule type="cellIs" dxfId="5140" priority="166" stopIfTrue="1" operator="greaterThan">
      <formula>0</formula>
    </cfRule>
  </conditionalFormatting>
  <conditionalFormatting sqref="BC26:BH29">
    <cfRule type="cellIs" dxfId="5139" priority="243" stopIfTrue="1" operator="greaterThan">
      <formula>0</formula>
    </cfRule>
  </conditionalFormatting>
  <conditionalFormatting sqref="BC57:BH57">
    <cfRule type="cellIs" dxfId="5138" priority="146" stopIfTrue="1" operator="greaterThan">
      <formula>0</formula>
    </cfRule>
  </conditionalFormatting>
  <conditionalFormatting sqref="BC59:BH59">
    <cfRule type="cellIs" dxfId="5137" priority="127" stopIfTrue="1" operator="greaterThan">
      <formula>0</formula>
    </cfRule>
  </conditionalFormatting>
  <conditionalFormatting sqref="BC63:BH63">
    <cfRule type="cellIs" dxfId="5136" priority="108" stopIfTrue="1" operator="greaterThan">
      <formula>0</formula>
    </cfRule>
  </conditionalFormatting>
  <conditionalFormatting sqref="BC65:BH65">
    <cfRule type="cellIs" dxfId="5135" priority="89" stopIfTrue="1" operator="greaterThan">
      <formula>0</formula>
    </cfRule>
  </conditionalFormatting>
  <conditionalFormatting sqref="BC74:BH74">
    <cfRule type="cellIs" dxfId="5134" priority="165" stopIfTrue="1" operator="greaterThan">
      <formula>0</formula>
    </cfRule>
  </conditionalFormatting>
  <conditionalFormatting sqref="BJ26:BO29">
    <cfRule type="cellIs" dxfId="5133" priority="242" stopIfTrue="1" operator="greaterThan">
      <formula>0</formula>
    </cfRule>
  </conditionalFormatting>
  <conditionalFormatting sqref="BJ57:BO57">
    <cfRule type="cellIs" dxfId="5132" priority="145" stopIfTrue="1" operator="greaterThan">
      <formula>0</formula>
    </cfRule>
  </conditionalFormatting>
  <conditionalFormatting sqref="BJ59:BO59">
    <cfRule type="cellIs" dxfId="5131" priority="126" stopIfTrue="1" operator="greaterThan">
      <formula>0</formula>
    </cfRule>
  </conditionalFormatting>
  <conditionalFormatting sqref="BJ63:BO63">
    <cfRule type="cellIs" dxfId="5130" priority="107" stopIfTrue="1" operator="greaterThan">
      <formula>0</formula>
    </cfRule>
  </conditionalFormatting>
  <conditionalFormatting sqref="BJ65:BO65">
    <cfRule type="cellIs" dxfId="5129" priority="88" stopIfTrue="1" operator="greaterThan">
      <formula>0</formula>
    </cfRule>
  </conditionalFormatting>
  <conditionalFormatting sqref="BJ74:BO74">
    <cfRule type="cellIs" dxfId="5128" priority="164" stopIfTrue="1" operator="greaterThan">
      <formula>0</formula>
    </cfRule>
  </conditionalFormatting>
  <conditionalFormatting sqref="BQ26:BV29">
    <cfRule type="cellIs" dxfId="5127" priority="241" stopIfTrue="1" operator="greaterThan">
      <formula>0</formula>
    </cfRule>
  </conditionalFormatting>
  <conditionalFormatting sqref="BQ57:BV57">
    <cfRule type="cellIs" dxfId="5126" priority="144" stopIfTrue="1" operator="greaterThan">
      <formula>0</formula>
    </cfRule>
  </conditionalFormatting>
  <conditionalFormatting sqref="BQ59:BV59">
    <cfRule type="cellIs" dxfId="5125" priority="125" stopIfTrue="1" operator="greaterThan">
      <formula>0</formula>
    </cfRule>
  </conditionalFormatting>
  <conditionalFormatting sqref="BQ63:BV63">
    <cfRule type="cellIs" dxfId="5124" priority="106" stopIfTrue="1" operator="greaterThan">
      <formula>0</formula>
    </cfRule>
  </conditionalFormatting>
  <conditionalFormatting sqref="BQ65:BV65">
    <cfRule type="cellIs" dxfId="5123" priority="87" stopIfTrue="1" operator="greaterThan">
      <formula>0</formula>
    </cfRule>
  </conditionalFormatting>
  <conditionalFormatting sqref="BQ74:BV74">
    <cfRule type="cellIs" dxfId="5122" priority="163" stopIfTrue="1" operator="greaterThan">
      <formula>0</formula>
    </cfRule>
  </conditionalFormatting>
  <conditionalFormatting sqref="BX26:CC29">
    <cfRule type="cellIs" dxfId="5121" priority="240" stopIfTrue="1" operator="greaterThan">
      <formula>0</formula>
    </cfRule>
  </conditionalFormatting>
  <conditionalFormatting sqref="BX57:CC57">
    <cfRule type="cellIs" dxfId="5120" priority="143" stopIfTrue="1" operator="greaterThan">
      <formula>0</formula>
    </cfRule>
  </conditionalFormatting>
  <conditionalFormatting sqref="BX59:CC59">
    <cfRule type="cellIs" dxfId="5119" priority="124" stopIfTrue="1" operator="greaterThan">
      <formula>0</formula>
    </cfRule>
  </conditionalFormatting>
  <conditionalFormatting sqref="BX63:CC63">
    <cfRule type="cellIs" dxfId="5118" priority="105" stopIfTrue="1" operator="greaterThan">
      <formula>0</formula>
    </cfRule>
  </conditionalFormatting>
  <conditionalFormatting sqref="BX65:CC65">
    <cfRule type="cellIs" dxfId="5117" priority="86" stopIfTrue="1" operator="greaterThan">
      <formula>0</formula>
    </cfRule>
  </conditionalFormatting>
  <conditionalFormatting sqref="BX74:CC74">
    <cfRule type="cellIs" dxfId="5116" priority="162" stopIfTrue="1" operator="greaterThan">
      <formula>0</formula>
    </cfRule>
  </conditionalFormatting>
  <conditionalFormatting sqref="CE26:CJ29">
    <cfRule type="cellIs" dxfId="5115" priority="239" stopIfTrue="1" operator="greaterThan">
      <formula>0</formula>
    </cfRule>
  </conditionalFormatting>
  <conditionalFormatting sqref="CE57:CJ57">
    <cfRule type="cellIs" dxfId="5114" priority="142" stopIfTrue="1" operator="greaterThan">
      <formula>0</formula>
    </cfRule>
  </conditionalFormatting>
  <conditionalFormatting sqref="CE59:CJ59">
    <cfRule type="cellIs" dxfId="5113" priority="123" stopIfTrue="1" operator="greaterThan">
      <formula>0</formula>
    </cfRule>
  </conditionalFormatting>
  <conditionalFormatting sqref="CE63:CJ63">
    <cfRule type="cellIs" dxfId="5112" priority="104" stopIfTrue="1" operator="greaterThan">
      <formula>0</formula>
    </cfRule>
  </conditionalFormatting>
  <conditionalFormatting sqref="CE65:CJ65">
    <cfRule type="cellIs" dxfId="5111" priority="85" stopIfTrue="1" operator="greaterThan">
      <formula>0</formula>
    </cfRule>
  </conditionalFormatting>
  <conditionalFormatting sqref="CE74:CJ74">
    <cfRule type="cellIs" dxfId="5110" priority="161" stopIfTrue="1" operator="greaterThan">
      <formula>0</formula>
    </cfRule>
  </conditionalFormatting>
  <conditionalFormatting sqref="CL26:CQ29">
    <cfRule type="cellIs" dxfId="5109" priority="238" stopIfTrue="1" operator="greaterThan">
      <formula>0</formula>
    </cfRule>
  </conditionalFormatting>
  <conditionalFormatting sqref="CL57:CQ57">
    <cfRule type="cellIs" dxfId="5108" priority="141" stopIfTrue="1" operator="greaterThan">
      <formula>0</formula>
    </cfRule>
  </conditionalFormatting>
  <conditionalFormatting sqref="CL59:CQ59">
    <cfRule type="cellIs" dxfId="5107" priority="122" stopIfTrue="1" operator="greaterThan">
      <formula>0</formula>
    </cfRule>
  </conditionalFormatting>
  <conditionalFormatting sqref="CL63:CQ63">
    <cfRule type="cellIs" dxfId="5106" priority="103" stopIfTrue="1" operator="greaterThan">
      <formula>0</formula>
    </cfRule>
  </conditionalFormatting>
  <conditionalFormatting sqref="CL65:CQ65">
    <cfRule type="cellIs" dxfId="5105" priority="84" stopIfTrue="1" operator="greaterThan">
      <formula>0</formula>
    </cfRule>
  </conditionalFormatting>
  <conditionalFormatting sqref="CL74:CQ74">
    <cfRule type="cellIs" dxfId="5104" priority="160" stopIfTrue="1" operator="greaterThan">
      <formula>0</formula>
    </cfRule>
  </conditionalFormatting>
  <conditionalFormatting sqref="CS26:CX29">
    <cfRule type="cellIs" dxfId="5103" priority="237" stopIfTrue="1" operator="greaterThan">
      <formula>0</formula>
    </cfRule>
  </conditionalFormatting>
  <conditionalFormatting sqref="CS57:CX57">
    <cfRule type="cellIs" dxfId="5102" priority="140" stopIfTrue="1" operator="greaterThan">
      <formula>0</formula>
    </cfRule>
  </conditionalFormatting>
  <conditionalFormatting sqref="CS59:CX59">
    <cfRule type="cellIs" dxfId="5101" priority="121" stopIfTrue="1" operator="greaterThan">
      <formula>0</formula>
    </cfRule>
  </conditionalFormatting>
  <conditionalFormatting sqref="CS63:CX63">
    <cfRule type="cellIs" dxfId="5100" priority="102" stopIfTrue="1" operator="greaterThan">
      <formula>0</formula>
    </cfRule>
  </conditionalFormatting>
  <conditionalFormatting sqref="CS65:CX65">
    <cfRule type="cellIs" dxfId="5099" priority="83" stopIfTrue="1" operator="greaterThan">
      <formula>0</formula>
    </cfRule>
  </conditionalFormatting>
  <conditionalFormatting sqref="CS74:CX74">
    <cfRule type="cellIs" dxfId="5098" priority="159" stopIfTrue="1" operator="greaterThan">
      <formula>0</formula>
    </cfRule>
  </conditionalFormatting>
  <conditionalFormatting sqref="CZ26:DE29">
    <cfRule type="cellIs" dxfId="5097" priority="236" stopIfTrue="1" operator="greaterThan">
      <formula>0</formula>
    </cfRule>
  </conditionalFormatting>
  <conditionalFormatting sqref="CZ57:DE57">
    <cfRule type="cellIs" dxfId="5096" priority="139" stopIfTrue="1" operator="greaterThan">
      <formula>0</formula>
    </cfRule>
  </conditionalFormatting>
  <conditionalFormatting sqref="CZ59:DE59">
    <cfRule type="cellIs" dxfId="5095" priority="120" stopIfTrue="1" operator="greaterThan">
      <formula>0</formula>
    </cfRule>
  </conditionalFormatting>
  <conditionalFormatting sqref="CZ63:DE63">
    <cfRule type="cellIs" dxfId="5094" priority="101" stopIfTrue="1" operator="greaterThan">
      <formula>0</formula>
    </cfRule>
  </conditionalFormatting>
  <conditionalFormatting sqref="CZ65:DE65">
    <cfRule type="cellIs" dxfId="5093" priority="82" stopIfTrue="1" operator="greaterThan">
      <formula>0</formula>
    </cfRule>
  </conditionalFormatting>
  <conditionalFormatting sqref="CZ74:DE74">
    <cfRule type="cellIs" dxfId="5092" priority="158" stopIfTrue="1" operator="greaterThan">
      <formula>0</formula>
    </cfRule>
  </conditionalFormatting>
  <conditionalFormatting sqref="DG26:DL29">
    <cfRule type="cellIs" dxfId="5091" priority="235" stopIfTrue="1" operator="greaterThan">
      <formula>0</formula>
    </cfRule>
  </conditionalFormatting>
  <conditionalFormatting sqref="DG57:DL57">
    <cfRule type="cellIs" dxfId="5090" priority="138" stopIfTrue="1" operator="greaterThan">
      <formula>0</formula>
    </cfRule>
  </conditionalFormatting>
  <conditionalFormatting sqref="DG59:DL59">
    <cfRule type="cellIs" dxfId="5089" priority="119" stopIfTrue="1" operator="greaterThan">
      <formula>0</formula>
    </cfRule>
  </conditionalFormatting>
  <conditionalFormatting sqref="DG63:DL63">
    <cfRule type="cellIs" dxfId="5088" priority="100" stopIfTrue="1" operator="greaterThan">
      <formula>0</formula>
    </cfRule>
  </conditionalFormatting>
  <conditionalFormatting sqref="DG65:DL65">
    <cfRule type="cellIs" dxfId="5087" priority="81" stopIfTrue="1" operator="greaterThan">
      <formula>0</formula>
    </cfRule>
  </conditionalFormatting>
  <conditionalFormatting sqref="DG74:DL74">
    <cfRule type="cellIs" dxfId="5086" priority="157" stopIfTrue="1" operator="greaterThan">
      <formula>0</formula>
    </cfRule>
  </conditionalFormatting>
  <conditionalFormatting sqref="DN26:DS29">
    <cfRule type="cellIs" dxfId="5085" priority="234" stopIfTrue="1" operator="greaterThan">
      <formula>0</formula>
    </cfRule>
  </conditionalFormatting>
  <conditionalFormatting sqref="DN57:DS57">
    <cfRule type="cellIs" dxfId="5084" priority="137" stopIfTrue="1" operator="greaterThan">
      <formula>0</formula>
    </cfRule>
  </conditionalFormatting>
  <conditionalFormatting sqref="DN59:DS59">
    <cfRule type="cellIs" dxfId="5083" priority="118" stopIfTrue="1" operator="greaterThan">
      <formula>0</formula>
    </cfRule>
  </conditionalFormatting>
  <conditionalFormatting sqref="DN63:DS63">
    <cfRule type="cellIs" dxfId="5082" priority="99" stopIfTrue="1" operator="greaterThan">
      <formula>0</formula>
    </cfRule>
  </conditionalFormatting>
  <conditionalFormatting sqref="DN65:DS65">
    <cfRule type="cellIs" dxfId="5081" priority="80" stopIfTrue="1" operator="greaterThan">
      <formula>0</formula>
    </cfRule>
  </conditionalFormatting>
  <conditionalFormatting sqref="DN74:DS74">
    <cfRule type="cellIs" dxfId="5080" priority="156" stopIfTrue="1" operator="greaterThan">
      <formula>0</formula>
    </cfRule>
  </conditionalFormatting>
  <conditionalFormatting sqref="DU26:DZ29">
    <cfRule type="cellIs" dxfId="5079" priority="233" stopIfTrue="1" operator="greaterThan">
      <formula>0</formula>
    </cfRule>
  </conditionalFormatting>
  <conditionalFormatting sqref="DU57:DZ57">
    <cfRule type="cellIs" dxfId="5078" priority="136" stopIfTrue="1" operator="greaterThan">
      <formula>0</formula>
    </cfRule>
  </conditionalFormatting>
  <conditionalFormatting sqref="DU59:DZ59">
    <cfRule type="cellIs" dxfId="5077" priority="117" stopIfTrue="1" operator="greaterThan">
      <formula>0</formula>
    </cfRule>
  </conditionalFormatting>
  <conditionalFormatting sqref="DU63:DZ63">
    <cfRule type="cellIs" dxfId="5076" priority="98" stopIfTrue="1" operator="greaterThan">
      <formula>0</formula>
    </cfRule>
  </conditionalFormatting>
  <conditionalFormatting sqref="DU65:DZ65">
    <cfRule type="cellIs" dxfId="5075" priority="79" stopIfTrue="1" operator="greaterThan">
      <formula>0</formula>
    </cfRule>
  </conditionalFormatting>
  <conditionalFormatting sqref="DU74:DZ74">
    <cfRule type="cellIs" dxfId="5074" priority="155" stopIfTrue="1" operator="greaterThan">
      <formula>0</formula>
    </cfRule>
  </conditionalFormatting>
  <conditionalFormatting sqref="EB26:EG29">
    <cfRule type="cellIs" dxfId="5073" priority="232" stopIfTrue="1" operator="greaterThan">
      <formula>0</formula>
    </cfRule>
  </conditionalFormatting>
  <conditionalFormatting sqref="EB57:EG57">
    <cfRule type="cellIs" dxfId="5072" priority="135" stopIfTrue="1" operator="greaterThan">
      <formula>0</formula>
    </cfRule>
  </conditionalFormatting>
  <conditionalFormatting sqref="EB59:EG59">
    <cfRule type="cellIs" dxfId="5071" priority="116" stopIfTrue="1" operator="greaterThan">
      <formula>0</formula>
    </cfRule>
  </conditionalFormatting>
  <conditionalFormatting sqref="EB63:EG63">
    <cfRule type="cellIs" dxfId="5070" priority="97" stopIfTrue="1" operator="greaterThan">
      <formula>0</formula>
    </cfRule>
  </conditionalFormatting>
  <conditionalFormatting sqref="EB65:EG65">
    <cfRule type="cellIs" dxfId="5069" priority="78" stopIfTrue="1" operator="greaterThan">
      <formula>0</formula>
    </cfRule>
  </conditionalFormatting>
  <conditionalFormatting sqref="EB74:EG74">
    <cfRule type="cellIs" dxfId="5068" priority="154" stopIfTrue="1" operator="greaterThan">
      <formula>0</formula>
    </cfRule>
  </conditionalFormatting>
  <conditionalFormatting sqref="EJ14:EJ79">
    <cfRule type="cellIs" dxfId="5067" priority="1" stopIfTrue="1" operator="greaterThan">
      <formula>1</formula>
    </cfRule>
  </conditionalFormatting>
  <printOptions horizontalCentered="1"/>
  <pageMargins left="0.23622047244094491" right="0.23622047244094491" top="0.55118110236220474" bottom="0.55118110236220474" header="0.51181102362204722" footer="0.31496062992125984"/>
  <pageSetup paperSize="9" scale="70" firstPageNumber="0" fitToHeight="0" orientation="landscape" r:id="rId1"/>
  <headerFooter alignWithMargins="0">
    <oddFooter>&amp;R&amp;9PÁG.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 filterMode="1">
    <pageSetUpPr fitToPage="1"/>
  </sheetPr>
  <dimension ref="A1:EL579"/>
  <sheetViews>
    <sheetView showZeros="0" topLeftCell="C13" zoomScaleNormal="100" zoomScaleSheetLayoutView="70" workbookViewId="0">
      <selection activeCell="M12" sqref="M12"/>
    </sheetView>
  </sheetViews>
  <sheetFormatPr defaultColWidth="9.140625" defaultRowHeight="12.75" outlineLevelRow="1" x14ac:dyDescent="0.2"/>
  <cols>
    <col min="1" max="1" width="24.42578125" style="153" hidden="1" customWidth="1"/>
    <col min="2" max="2" width="10.28515625" style="313" hidden="1" customWidth="1"/>
    <col min="3" max="3" width="12" style="1" customWidth="1"/>
    <col min="4" max="4" width="13.85546875" style="1" customWidth="1"/>
    <col min="5" max="5" width="19.7109375" style="1" customWidth="1"/>
    <col min="6" max="6" width="67.28515625" style="2" customWidth="1"/>
    <col min="7" max="7" width="10.7109375" style="1" customWidth="1"/>
    <col min="8" max="8" width="10.42578125" style="3" customWidth="1"/>
    <col min="9" max="9" width="12" style="3" customWidth="1"/>
    <col min="10" max="10" width="21.28515625" style="4" customWidth="1"/>
    <col min="11" max="11" width="13.140625" style="5" customWidth="1"/>
    <col min="12" max="12" width="21" style="153" bestFit="1" customWidth="1"/>
    <col min="13" max="16384" width="9.140625" style="153"/>
  </cols>
  <sheetData>
    <row r="1" spans="1:12" ht="30" customHeight="1" x14ac:dyDescent="0.2">
      <c r="C1" s="91"/>
      <c r="D1" s="92"/>
      <c r="E1" s="208"/>
      <c r="F1" s="598" t="s">
        <v>0</v>
      </c>
      <c r="G1" s="598"/>
      <c r="H1" s="598"/>
      <c r="I1" s="598"/>
      <c r="J1" s="598"/>
      <c r="K1" s="599"/>
    </row>
    <row r="2" spans="1:12" x14ac:dyDescent="0.2">
      <c r="C2" s="93"/>
      <c r="D2" s="8"/>
      <c r="F2" s="600" t="s">
        <v>1</v>
      </c>
      <c r="G2" s="600"/>
      <c r="H2" s="600"/>
      <c r="I2" s="600"/>
      <c r="J2" s="600"/>
      <c r="K2" s="601"/>
    </row>
    <row r="3" spans="1:12" ht="18" x14ac:dyDescent="0.2">
      <c r="C3" s="93"/>
      <c r="D3" s="8"/>
      <c r="F3" s="602" t="s">
        <v>934</v>
      </c>
      <c r="G3" s="602"/>
      <c r="H3" s="602"/>
      <c r="I3" s="602"/>
      <c r="J3" s="602"/>
      <c r="K3" s="603"/>
    </row>
    <row r="4" spans="1:12" ht="15.75" x14ac:dyDescent="0.2">
      <c r="C4" s="93"/>
      <c r="D4" s="8"/>
      <c r="F4" s="11"/>
      <c r="G4" s="12"/>
      <c r="H4" s="13"/>
      <c r="I4" s="12"/>
      <c r="J4" s="12"/>
      <c r="K4" s="94"/>
    </row>
    <row r="5" spans="1:12" s="154" customFormat="1" ht="15.75" x14ac:dyDescent="0.2">
      <c r="B5" s="313"/>
      <c r="C5" s="95" t="s">
        <v>2</v>
      </c>
      <c r="D5" s="12"/>
      <c r="E5" s="14"/>
      <c r="F5" s="14" t="s">
        <v>1140</v>
      </c>
      <c r="G5" s="12"/>
      <c r="K5" s="98"/>
    </row>
    <row r="6" spans="1:12" s="154" customFormat="1" ht="7.5" customHeight="1" x14ac:dyDescent="0.2">
      <c r="B6" s="313"/>
      <c r="C6" s="96"/>
      <c r="D6" s="12"/>
      <c r="E6" s="16"/>
      <c r="F6" s="16"/>
      <c r="G6" s="12"/>
      <c r="K6" s="94"/>
    </row>
    <row r="7" spans="1:12" s="154" customFormat="1" ht="15.75" x14ac:dyDescent="0.2">
      <c r="B7" s="313"/>
      <c r="C7" s="97" t="s">
        <v>3</v>
      </c>
      <c r="D7" s="14"/>
      <c r="E7" s="14"/>
      <c r="F7" s="14" t="s">
        <v>983</v>
      </c>
      <c r="G7" s="12"/>
      <c r="H7" s="609" t="s">
        <v>4</v>
      </c>
      <c r="I7" s="609"/>
      <c r="J7" s="232">
        <v>6538.53</v>
      </c>
      <c r="K7" s="101"/>
    </row>
    <row r="8" spans="1:12" s="154" customFormat="1" ht="7.5" customHeight="1" x14ac:dyDescent="0.2">
      <c r="B8" s="313"/>
      <c r="C8" s="97"/>
      <c r="D8" s="14"/>
      <c r="E8" s="14"/>
      <c r="F8" s="14"/>
      <c r="G8" s="12"/>
      <c r="H8" s="13"/>
      <c r="I8" s="12"/>
      <c r="J8" s="12"/>
      <c r="K8" s="101"/>
    </row>
    <row r="9" spans="1:12" s="154" customFormat="1" ht="31.5" x14ac:dyDescent="0.2">
      <c r="B9" s="313"/>
      <c r="C9" s="97" t="s">
        <v>6</v>
      </c>
      <c r="D9" s="14"/>
      <c r="E9" s="14"/>
      <c r="F9" s="9" t="s">
        <v>984</v>
      </c>
      <c r="G9" s="12"/>
      <c r="H9" s="609" t="s">
        <v>7</v>
      </c>
      <c r="I9" s="609"/>
      <c r="J9" s="240">
        <v>26369802.519999996</v>
      </c>
      <c r="K9" s="237"/>
      <c r="L9" s="478">
        <f>SUM(J14:J542)</f>
        <v>26369802.519999996</v>
      </c>
    </row>
    <row r="10" spans="1:12" s="154" customFormat="1" ht="7.5" customHeight="1" x14ac:dyDescent="0.2">
      <c r="B10" s="313"/>
      <c r="C10" s="99"/>
      <c r="D10" s="12"/>
      <c r="E10" s="16"/>
      <c r="F10" s="16"/>
      <c r="G10" s="12"/>
      <c r="H10" s="233"/>
      <c r="I10" s="233"/>
      <c r="J10" s="18"/>
      <c r="K10" s="100"/>
    </row>
    <row r="11" spans="1:12" s="154" customFormat="1" ht="16.5" thickBot="1" x14ac:dyDescent="0.25">
      <c r="B11" s="313"/>
      <c r="C11" s="230" t="s">
        <v>529</v>
      </c>
      <c r="D11" s="238"/>
      <c r="E11" s="238"/>
      <c r="F11" s="231" t="s">
        <v>894</v>
      </c>
      <c r="G11" s="238"/>
      <c r="H11" s="616" t="s">
        <v>893</v>
      </c>
      <c r="I11" s="616"/>
      <c r="J11" s="246">
        <v>4032.9863929660028</v>
      </c>
      <c r="K11" s="239"/>
    </row>
    <row r="12" spans="1:12" ht="13.5" thickBot="1" x14ac:dyDescent="0.25">
      <c r="C12" s="102"/>
      <c r="D12" s="19"/>
      <c r="E12" s="19"/>
      <c r="F12" s="20"/>
      <c r="G12" s="21"/>
      <c r="H12" s="160"/>
      <c r="I12" s="21"/>
      <c r="J12" s="21"/>
      <c r="K12" s="103"/>
    </row>
    <row r="13" spans="1:12" s="155" customFormat="1" ht="36" x14ac:dyDescent="0.2">
      <c r="B13" s="347" t="s">
        <v>1128</v>
      </c>
      <c r="C13" s="128" t="s">
        <v>530</v>
      </c>
      <c r="D13" s="128" t="s">
        <v>537</v>
      </c>
      <c r="E13" s="121" t="s">
        <v>10</v>
      </c>
      <c r="F13" s="129" t="s">
        <v>908</v>
      </c>
      <c r="G13" s="130" t="s">
        <v>11</v>
      </c>
      <c r="H13" s="164" t="s">
        <v>12</v>
      </c>
      <c r="I13" s="131" t="s">
        <v>928</v>
      </c>
      <c r="J13" s="132" t="s">
        <v>826</v>
      </c>
      <c r="K13" s="133" t="s">
        <v>13</v>
      </c>
      <c r="L13" s="155">
        <v>0.5</v>
      </c>
    </row>
    <row r="14" spans="1:12" outlineLevel="1" x14ac:dyDescent="0.2">
      <c r="A14" s="153" t="s">
        <v>1003</v>
      </c>
      <c r="B14" s="347"/>
      <c r="C14" s="110" t="s">
        <v>1006</v>
      </c>
      <c r="D14" s="21" t="s">
        <v>85</v>
      </c>
      <c r="E14" s="211" t="s">
        <v>979</v>
      </c>
      <c r="F14" s="519" t="s">
        <v>1204</v>
      </c>
      <c r="G14" s="33" t="s">
        <v>1170</v>
      </c>
      <c r="H14" s="165">
        <v>599.74</v>
      </c>
      <c r="I14" s="34">
        <v>4703.42</v>
      </c>
      <c r="J14" s="35">
        <v>2820829.11</v>
      </c>
      <c r="K14" s="105">
        <v>0.10697194671293282</v>
      </c>
      <c r="L14" s="518">
        <f>ROUNDDOWN($L$13*H14,0)</f>
        <v>299</v>
      </c>
    </row>
    <row r="15" spans="1:12" ht="25.5" outlineLevel="1" x14ac:dyDescent="0.2">
      <c r="B15" s="347"/>
      <c r="C15" s="138" t="s">
        <v>450</v>
      </c>
      <c r="D15" s="495" t="s">
        <v>867</v>
      </c>
      <c r="E15" s="211" t="s">
        <v>1060</v>
      </c>
      <c r="F15" s="519" t="s">
        <v>1470</v>
      </c>
      <c r="G15" s="33" t="s">
        <v>5</v>
      </c>
      <c r="H15" s="461">
        <v>2110.19</v>
      </c>
      <c r="I15" s="144">
        <v>694.37</v>
      </c>
      <c r="J15" s="458">
        <v>1465252.63</v>
      </c>
      <c r="K15" s="105">
        <v>5.5565551880363523E-2</v>
      </c>
      <c r="L15" s="518">
        <f t="shared" ref="L15:L78" si="0">ROUNDDOWN($L$13*H15,0)</f>
        <v>1055</v>
      </c>
    </row>
    <row r="16" spans="1:12" ht="25.5" outlineLevel="1" x14ac:dyDescent="0.2">
      <c r="B16" s="347"/>
      <c r="C16" s="104" t="s">
        <v>141</v>
      </c>
      <c r="D16" s="490" t="s">
        <v>142</v>
      </c>
      <c r="E16" s="211" t="s">
        <v>979</v>
      </c>
      <c r="F16" s="519" t="s">
        <v>1247</v>
      </c>
      <c r="G16" s="33" t="s">
        <v>842</v>
      </c>
      <c r="H16" s="508">
        <v>47350.55</v>
      </c>
      <c r="I16" s="34">
        <v>21.96</v>
      </c>
      <c r="J16" s="35">
        <v>1039818.08</v>
      </c>
      <c r="K16" s="105">
        <v>3.9432152713747386E-2</v>
      </c>
      <c r="L16" s="518">
        <f t="shared" si="0"/>
        <v>23675</v>
      </c>
    </row>
    <row r="17" spans="1:12" ht="25.5" hidden="1" outlineLevel="1" x14ac:dyDescent="0.2">
      <c r="A17" s="153" t="s">
        <v>988</v>
      </c>
      <c r="B17" s="347"/>
      <c r="C17" s="111" t="s">
        <v>766</v>
      </c>
      <c r="D17" s="37" t="s">
        <v>541</v>
      </c>
      <c r="E17" s="211" t="s">
        <v>979</v>
      </c>
      <c r="F17" s="141" t="s">
        <v>1246</v>
      </c>
      <c r="G17" s="33" t="s">
        <v>25</v>
      </c>
      <c r="H17" s="508">
        <v>427.6</v>
      </c>
      <c r="I17" s="34">
        <v>1600.65</v>
      </c>
      <c r="J17" s="35">
        <v>684437.94</v>
      </c>
      <c r="K17" s="105">
        <v>2.5955368436335197E-2</v>
      </c>
      <c r="L17" s="517">
        <f t="shared" si="0"/>
        <v>213</v>
      </c>
    </row>
    <row r="18" spans="1:12" ht="25.5" outlineLevel="1" x14ac:dyDescent="0.2">
      <c r="B18" s="347"/>
      <c r="C18" s="111" t="s">
        <v>1034</v>
      </c>
      <c r="D18" s="37" t="s">
        <v>868</v>
      </c>
      <c r="E18" s="211" t="s">
        <v>1060</v>
      </c>
      <c r="F18" s="519" t="s">
        <v>1253</v>
      </c>
      <c r="G18" s="33" t="s">
        <v>5</v>
      </c>
      <c r="H18" s="508">
        <v>1201.2801999999999</v>
      </c>
      <c r="I18" s="34">
        <v>534.51</v>
      </c>
      <c r="J18" s="35">
        <v>642096.28</v>
      </c>
      <c r="K18" s="105">
        <v>2.4349681022943073E-2</v>
      </c>
      <c r="L18" s="518">
        <f t="shared" si="0"/>
        <v>600</v>
      </c>
    </row>
    <row r="19" spans="1:12" hidden="1" outlineLevel="1" x14ac:dyDescent="0.2">
      <c r="B19" s="347"/>
      <c r="C19" s="108" t="s">
        <v>126</v>
      </c>
      <c r="D19" s="37" t="s">
        <v>788</v>
      </c>
      <c r="E19" s="211" t="s">
        <v>979</v>
      </c>
      <c r="F19" s="141" t="s">
        <v>1234</v>
      </c>
      <c r="G19" s="33" t="s">
        <v>172</v>
      </c>
      <c r="H19" s="508">
        <v>243</v>
      </c>
      <c r="I19" s="34">
        <v>2432.02</v>
      </c>
      <c r="J19" s="35">
        <v>590980.86</v>
      </c>
      <c r="K19" s="105">
        <v>2.2411273635886155E-2</v>
      </c>
      <c r="L19" s="517">
        <f t="shared" si="0"/>
        <v>121</v>
      </c>
    </row>
    <row r="20" spans="1:12" hidden="1" outlineLevel="1" x14ac:dyDescent="0.2">
      <c r="B20" s="347"/>
      <c r="C20" s="111" t="s">
        <v>464</v>
      </c>
      <c r="D20" s="54" t="s">
        <v>466</v>
      </c>
      <c r="E20" s="211" t="s">
        <v>979</v>
      </c>
      <c r="F20" s="141" t="s">
        <v>1476</v>
      </c>
      <c r="G20" s="33" t="s">
        <v>1057</v>
      </c>
      <c r="H20" s="508">
        <v>3879.68</v>
      </c>
      <c r="I20" s="34">
        <v>132.96</v>
      </c>
      <c r="J20" s="35">
        <v>515842.25</v>
      </c>
      <c r="K20" s="105">
        <v>1.9561854875809678E-2</v>
      </c>
      <c r="L20" s="517">
        <f t="shared" si="0"/>
        <v>1939</v>
      </c>
    </row>
    <row r="21" spans="1:12" hidden="1" outlineLevel="1" x14ac:dyDescent="0.2">
      <c r="B21" s="347"/>
      <c r="C21" s="104" t="s">
        <v>22</v>
      </c>
      <c r="D21" s="494" t="s">
        <v>23</v>
      </c>
      <c r="E21" s="211" t="s">
        <v>1146</v>
      </c>
      <c r="F21" s="141" t="s">
        <v>1578</v>
      </c>
      <c r="G21" s="33" t="s">
        <v>926</v>
      </c>
      <c r="H21" s="161">
        <v>1</v>
      </c>
      <c r="I21" s="34">
        <v>445764.10000000003</v>
      </c>
      <c r="J21" s="35">
        <v>445764.1</v>
      </c>
      <c r="K21" s="105">
        <v>1.690433971441058E-2</v>
      </c>
      <c r="L21" s="517">
        <f t="shared" si="0"/>
        <v>0</v>
      </c>
    </row>
    <row r="22" spans="1:12" outlineLevel="1" x14ac:dyDescent="0.2">
      <c r="B22" s="347"/>
      <c r="C22" s="110" t="s">
        <v>1009</v>
      </c>
      <c r="D22" s="47" t="s">
        <v>944</v>
      </c>
      <c r="E22" s="211" t="s">
        <v>979</v>
      </c>
      <c r="F22" s="519" t="s">
        <v>1583</v>
      </c>
      <c r="G22" s="33" t="s">
        <v>1057</v>
      </c>
      <c r="H22" s="508">
        <v>2077.5100000000002</v>
      </c>
      <c r="I22" s="34">
        <v>213.28</v>
      </c>
      <c r="J22" s="35">
        <v>443091.33</v>
      </c>
      <c r="K22" s="105">
        <v>1.6802982489684579E-2</v>
      </c>
      <c r="L22" s="518">
        <f t="shared" si="0"/>
        <v>1038</v>
      </c>
    </row>
    <row r="23" spans="1:12" hidden="1" outlineLevel="1" x14ac:dyDescent="0.2">
      <c r="A23" s="153" t="s">
        <v>990</v>
      </c>
      <c r="B23" s="347"/>
      <c r="C23" s="138" t="s">
        <v>444</v>
      </c>
      <c r="D23" s="54" t="s">
        <v>870</v>
      </c>
      <c r="E23" s="211" t="s">
        <v>1060</v>
      </c>
      <c r="F23" s="141" t="s">
        <v>1467</v>
      </c>
      <c r="G23" s="33" t="s">
        <v>5</v>
      </c>
      <c r="H23" s="508">
        <v>527.59360000000004</v>
      </c>
      <c r="I23" s="34">
        <v>799.38</v>
      </c>
      <c r="J23" s="35">
        <v>421747.77</v>
      </c>
      <c r="K23" s="105">
        <v>1.599358848744235E-2</v>
      </c>
      <c r="L23" s="517">
        <f t="shared" si="0"/>
        <v>263</v>
      </c>
    </row>
    <row r="24" spans="1:12" outlineLevel="1" x14ac:dyDescent="0.2">
      <c r="A24" s="153" t="s">
        <v>990</v>
      </c>
      <c r="B24" s="347"/>
      <c r="C24" s="109" t="s">
        <v>76</v>
      </c>
      <c r="D24" s="47" t="s">
        <v>582</v>
      </c>
      <c r="E24" s="211" t="s">
        <v>979</v>
      </c>
      <c r="F24" s="519" t="s">
        <v>1197</v>
      </c>
      <c r="G24" s="33" t="s">
        <v>25</v>
      </c>
      <c r="H24" s="508">
        <v>4624</v>
      </c>
      <c r="I24" s="34">
        <v>86.59</v>
      </c>
      <c r="J24" s="35">
        <v>400392.16</v>
      </c>
      <c r="K24" s="105">
        <v>1.5183737523112866E-2</v>
      </c>
      <c r="L24" s="518">
        <f t="shared" si="0"/>
        <v>2312</v>
      </c>
    </row>
    <row r="25" spans="1:12" hidden="1" outlineLevel="1" x14ac:dyDescent="0.2">
      <c r="B25" s="347"/>
      <c r="C25" s="109" t="s">
        <v>84</v>
      </c>
      <c r="D25" s="47" t="s">
        <v>74</v>
      </c>
      <c r="E25" s="211" t="s">
        <v>979</v>
      </c>
      <c r="F25" s="141" t="s">
        <v>1190</v>
      </c>
      <c r="G25" s="33" t="s">
        <v>842</v>
      </c>
      <c r="H25" s="508">
        <v>35327.599999999999</v>
      </c>
      <c r="I25" s="34">
        <v>10.84</v>
      </c>
      <c r="J25" s="35">
        <v>382951.18</v>
      </c>
      <c r="K25" s="105">
        <v>1.4522337803233584E-2</v>
      </c>
      <c r="L25" s="517">
        <f t="shared" si="0"/>
        <v>17663</v>
      </c>
    </row>
    <row r="26" spans="1:12" hidden="1" outlineLevel="1" x14ac:dyDescent="0.2">
      <c r="B26" s="347"/>
      <c r="C26" s="111" t="s">
        <v>459</v>
      </c>
      <c r="D26" s="54" t="s">
        <v>460</v>
      </c>
      <c r="E26" s="211" t="s">
        <v>979</v>
      </c>
      <c r="F26" s="141" t="s">
        <v>1473</v>
      </c>
      <c r="G26" s="33" t="s">
        <v>1057</v>
      </c>
      <c r="H26" s="508">
        <v>2564</v>
      </c>
      <c r="I26" s="34">
        <v>141.47</v>
      </c>
      <c r="J26" s="35">
        <v>362729.08</v>
      </c>
      <c r="K26" s="105">
        <v>1.3755471992059507E-2</v>
      </c>
      <c r="L26" s="517">
        <f t="shared" si="0"/>
        <v>1282</v>
      </c>
    </row>
    <row r="27" spans="1:12" hidden="1" outlineLevel="1" x14ac:dyDescent="0.2">
      <c r="B27" s="347"/>
      <c r="C27" s="111" t="s">
        <v>483</v>
      </c>
      <c r="D27" s="54" t="s">
        <v>484</v>
      </c>
      <c r="E27" s="211" t="s">
        <v>979</v>
      </c>
      <c r="F27" s="141" t="s">
        <v>1490</v>
      </c>
      <c r="G27" s="33" t="s">
        <v>1057</v>
      </c>
      <c r="H27" s="508">
        <v>7602.23</v>
      </c>
      <c r="I27" s="34">
        <v>45.05</v>
      </c>
      <c r="J27" s="35">
        <v>342480.46</v>
      </c>
      <c r="K27" s="105">
        <v>1.2987600485071825E-2</v>
      </c>
      <c r="L27" s="517">
        <f t="shared" si="0"/>
        <v>3801</v>
      </c>
    </row>
    <row r="28" spans="1:12" hidden="1" outlineLevel="1" x14ac:dyDescent="0.2">
      <c r="B28" s="347"/>
      <c r="C28" s="110" t="s">
        <v>93</v>
      </c>
      <c r="D28" s="47" t="s">
        <v>94</v>
      </c>
      <c r="E28" s="211" t="s">
        <v>979</v>
      </c>
      <c r="F28" s="141" t="s">
        <v>1212</v>
      </c>
      <c r="G28" s="33" t="s">
        <v>1057</v>
      </c>
      <c r="H28" s="508">
        <v>4859.6499999999996</v>
      </c>
      <c r="I28" s="34">
        <v>69.84</v>
      </c>
      <c r="J28" s="35">
        <v>339397.96</v>
      </c>
      <c r="K28" s="105">
        <v>1.2870705411714256E-2</v>
      </c>
      <c r="L28" s="517">
        <f t="shared" si="0"/>
        <v>2429</v>
      </c>
    </row>
    <row r="29" spans="1:12" hidden="1" outlineLevel="1" x14ac:dyDescent="0.2">
      <c r="A29" s="153" t="s">
        <v>997</v>
      </c>
      <c r="B29" s="347"/>
      <c r="C29" s="109" t="s">
        <v>78</v>
      </c>
      <c r="D29" s="47" t="s">
        <v>74</v>
      </c>
      <c r="E29" s="211" t="s">
        <v>979</v>
      </c>
      <c r="F29" s="141" t="s">
        <v>1190</v>
      </c>
      <c r="G29" s="33" t="s">
        <v>842</v>
      </c>
      <c r="H29" s="508">
        <v>31258.65</v>
      </c>
      <c r="I29" s="34">
        <v>10.84</v>
      </c>
      <c r="J29" s="35">
        <v>338843.77</v>
      </c>
      <c r="K29" s="105">
        <v>1.2849689327138739E-2</v>
      </c>
      <c r="L29" s="517">
        <f t="shared" si="0"/>
        <v>15629</v>
      </c>
    </row>
    <row r="30" spans="1:12" ht="25.5" hidden="1" outlineLevel="1" x14ac:dyDescent="0.2">
      <c r="A30" s="153" t="s">
        <v>997</v>
      </c>
      <c r="B30" s="347"/>
      <c r="C30" s="104" t="s">
        <v>146</v>
      </c>
      <c r="D30" s="47" t="s">
        <v>950</v>
      </c>
      <c r="E30" s="211" t="s">
        <v>979</v>
      </c>
      <c r="F30" s="141" t="s">
        <v>1258</v>
      </c>
      <c r="G30" s="33" t="s">
        <v>1057</v>
      </c>
      <c r="H30" s="508">
        <v>2153.9</v>
      </c>
      <c r="I30" s="34">
        <v>153.16999999999999</v>
      </c>
      <c r="J30" s="35">
        <v>329912.86</v>
      </c>
      <c r="K30" s="105">
        <v>1.2511009885257197E-2</v>
      </c>
      <c r="L30" s="517">
        <f t="shared" si="0"/>
        <v>1076</v>
      </c>
    </row>
    <row r="31" spans="1:12" ht="25.5" hidden="1" outlineLevel="1" x14ac:dyDescent="0.2">
      <c r="A31" s="153" t="s">
        <v>998</v>
      </c>
      <c r="B31" s="347"/>
      <c r="C31" s="111" t="s">
        <v>631</v>
      </c>
      <c r="D31" s="37" t="s">
        <v>142</v>
      </c>
      <c r="E31" s="211" t="s">
        <v>979</v>
      </c>
      <c r="F31" s="141" t="s">
        <v>1247</v>
      </c>
      <c r="G31" s="33" t="s">
        <v>842</v>
      </c>
      <c r="H31" s="508">
        <v>14484.66</v>
      </c>
      <c r="I31" s="34">
        <v>21.96</v>
      </c>
      <c r="J31" s="35">
        <v>318083.13</v>
      </c>
      <c r="K31" s="105">
        <v>1.2062400913270101E-2</v>
      </c>
      <c r="L31" s="517">
        <f t="shared" si="0"/>
        <v>7242</v>
      </c>
    </row>
    <row r="32" spans="1:12" hidden="1" outlineLevel="1" x14ac:dyDescent="0.2">
      <c r="A32" s="153" t="s">
        <v>999</v>
      </c>
      <c r="B32" s="347"/>
      <c r="C32" s="111" t="s">
        <v>138</v>
      </c>
      <c r="D32" s="37" t="s">
        <v>630</v>
      </c>
      <c r="E32" s="212" t="s">
        <v>979</v>
      </c>
      <c r="F32" s="213" t="s">
        <v>1242</v>
      </c>
      <c r="G32" s="51" t="s">
        <v>1057</v>
      </c>
      <c r="H32" s="512">
        <v>625.32000000000005</v>
      </c>
      <c r="I32" s="34">
        <v>476.43</v>
      </c>
      <c r="J32" s="35">
        <v>297921.21000000002</v>
      </c>
      <c r="K32" s="105">
        <v>1.1297817257980748E-2</v>
      </c>
      <c r="L32" s="517">
        <f t="shared" si="0"/>
        <v>312</v>
      </c>
    </row>
    <row r="33" spans="1:12" hidden="1" outlineLevel="1" x14ac:dyDescent="0.2">
      <c r="A33" s="153" t="s">
        <v>1548</v>
      </c>
      <c r="B33" s="347"/>
      <c r="C33" s="138" t="s">
        <v>446</v>
      </c>
      <c r="D33" s="497" t="s">
        <v>871</v>
      </c>
      <c r="E33" s="211" t="s">
        <v>1060</v>
      </c>
      <c r="F33" s="141" t="s">
        <v>1468</v>
      </c>
      <c r="G33" s="33" t="s">
        <v>5</v>
      </c>
      <c r="H33" s="165">
        <v>527.59360000000004</v>
      </c>
      <c r="I33" s="34">
        <v>561.80999999999995</v>
      </c>
      <c r="J33" s="35">
        <v>296407.36</v>
      </c>
      <c r="K33" s="105">
        <v>1.1240408788620695E-2</v>
      </c>
      <c r="L33" s="517">
        <f t="shared" si="0"/>
        <v>263</v>
      </c>
    </row>
    <row r="34" spans="1:12" hidden="1" outlineLevel="1" x14ac:dyDescent="0.2">
      <c r="B34" s="347"/>
      <c r="C34" s="138" t="s">
        <v>434</v>
      </c>
      <c r="D34" s="54" t="s">
        <v>439</v>
      </c>
      <c r="E34" s="211" t="s">
        <v>979</v>
      </c>
      <c r="F34" s="141" t="s">
        <v>1463</v>
      </c>
      <c r="G34" s="33" t="s">
        <v>1057</v>
      </c>
      <c r="H34" s="508">
        <v>7692.28</v>
      </c>
      <c r="I34" s="34">
        <v>38.08</v>
      </c>
      <c r="J34" s="35">
        <v>292922.02</v>
      </c>
      <c r="K34" s="105">
        <v>1.1108237150347844E-2</v>
      </c>
      <c r="L34" s="517">
        <f t="shared" si="0"/>
        <v>3846</v>
      </c>
    </row>
    <row r="35" spans="1:12" outlineLevel="1" x14ac:dyDescent="0.2">
      <c r="B35" s="347"/>
      <c r="C35" s="110" t="s">
        <v>1013</v>
      </c>
      <c r="D35" s="476" t="s">
        <v>1019</v>
      </c>
      <c r="E35" s="211" t="s">
        <v>1146</v>
      </c>
      <c r="F35" s="519" t="s">
        <v>1145</v>
      </c>
      <c r="G35" s="33" t="s">
        <v>1057</v>
      </c>
      <c r="H35" s="509">
        <v>902.67</v>
      </c>
      <c r="I35" s="144">
        <v>319.11</v>
      </c>
      <c r="J35" s="458">
        <v>288051.02</v>
      </c>
      <c r="K35" s="105">
        <v>1.092351828503569E-2</v>
      </c>
      <c r="L35" s="518">
        <f t="shared" si="0"/>
        <v>451</v>
      </c>
    </row>
    <row r="36" spans="1:12" hidden="1" outlineLevel="1" x14ac:dyDescent="0.2">
      <c r="B36" s="347"/>
      <c r="C36" s="111" t="s">
        <v>133</v>
      </c>
      <c r="D36" s="37" t="s">
        <v>134</v>
      </c>
      <c r="E36" s="211" t="s">
        <v>979</v>
      </c>
      <c r="F36" s="141" t="s">
        <v>1240</v>
      </c>
      <c r="G36" s="33" t="s">
        <v>1057</v>
      </c>
      <c r="H36" s="508">
        <v>616.20000000000005</v>
      </c>
      <c r="I36" s="34">
        <v>436.94</v>
      </c>
      <c r="J36" s="35">
        <v>269242.43</v>
      </c>
      <c r="K36" s="105">
        <v>1.0210255833193861E-2</v>
      </c>
      <c r="L36" s="517">
        <f t="shared" si="0"/>
        <v>308</v>
      </c>
    </row>
    <row r="37" spans="1:12" hidden="1" outlineLevel="1" x14ac:dyDescent="0.2">
      <c r="B37" s="347"/>
      <c r="C37" s="108" t="s">
        <v>1028</v>
      </c>
      <c r="D37" s="473" t="s">
        <v>824</v>
      </c>
      <c r="E37" s="211" t="s">
        <v>1060</v>
      </c>
      <c r="F37" s="141" t="s">
        <v>1236</v>
      </c>
      <c r="G37" s="33" t="s">
        <v>5</v>
      </c>
      <c r="H37" s="508">
        <v>341.34</v>
      </c>
      <c r="I37" s="34">
        <v>759.6</v>
      </c>
      <c r="J37" s="35">
        <v>259281.86</v>
      </c>
      <c r="K37" s="105">
        <v>9.8325294549835764E-3</v>
      </c>
      <c r="L37" s="517">
        <f t="shared" si="0"/>
        <v>170</v>
      </c>
    </row>
    <row r="38" spans="1:12" hidden="1" outlineLevel="1" x14ac:dyDescent="0.2">
      <c r="B38" s="347"/>
      <c r="C38" s="110" t="s">
        <v>1007</v>
      </c>
      <c r="D38" s="47" t="s">
        <v>86</v>
      </c>
      <c r="E38" s="211" t="s">
        <v>979</v>
      </c>
      <c r="F38" s="141" t="s">
        <v>1205</v>
      </c>
      <c r="G38" s="33" t="s">
        <v>1057</v>
      </c>
      <c r="H38" s="508">
        <v>5308.7300000000005</v>
      </c>
      <c r="I38" s="34">
        <v>48.07</v>
      </c>
      <c r="J38" s="35">
        <v>255190.65</v>
      </c>
      <c r="K38" s="105">
        <v>9.6773819146522815E-3</v>
      </c>
      <c r="L38" s="517">
        <f t="shared" si="0"/>
        <v>2654</v>
      </c>
    </row>
    <row r="39" spans="1:12" hidden="1" outlineLevel="1" x14ac:dyDescent="0.2">
      <c r="B39" s="347"/>
      <c r="C39" s="111" t="s">
        <v>602</v>
      </c>
      <c r="D39" s="54" t="s">
        <v>713</v>
      </c>
      <c r="E39" s="211" t="s">
        <v>979</v>
      </c>
      <c r="F39" s="141" t="s">
        <v>1501</v>
      </c>
      <c r="G39" s="33" t="s">
        <v>25</v>
      </c>
      <c r="H39" s="508">
        <v>253.34999999999997</v>
      </c>
      <c r="I39" s="34">
        <v>970.26</v>
      </c>
      <c r="J39" s="35">
        <v>245815.37</v>
      </c>
      <c r="K39" s="105">
        <v>9.3218510003464424E-3</v>
      </c>
      <c r="L39" s="517">
        <f t="shared" si="0"/>
        <v>126</v>
      </c>
    </row>
    <row r="40" spans="1:12" ht="25.5" hidden="1" outlineLevel="1" x14ac:dyDescent="0.2">
      <c r="B40" s="347"/>
      <c r="C40" s="104" t="s">
        <v>147</v>
      </c>
      <c r="D40" s="50">
        <v>60250</v>
      </c>
      <c r="E40" s="212" t="s">
        <v>1127</v>
      </c>
      <c r="F40" s="213" t="s">
        <v>1259</v>
      </c>
      <c r="G40" s="51" t="s">
        <v>1057</v>
      </c>
      <c r="H40" s="512">
        <v>484.7</v>
      </c>
      <c r="I40" s="34">
        <v>490.22</v>
      </c>
      <c r="J40" s="35">
        <v>237609.63</v>
      </c>
      <c r="K40" s="105">
        <v>9.0106715747979797E-3</v>
      </c>
      <c r="L40" s="517">
        <f t="shared" si="0"/>
        <v>242</v>
      </c>
    </row>
    <row r="41" spans="1:12" hidden="1" outlineLevel="1" x14ac:dyDescent="0.2">
      <c r="A41" s="153" t="s">
        <v>1138</v>
      </c>
      <c r="B41" s="347">
        <v>1305.92</v>
      </c>
      <c r="C41" s="109" t="s">
        <v>714</v>
      </c>
      <c r="D41" s="490" t="s">
        <v>784</v>
      </c>
      <c r="E41" s="211" t="s">
        <v>979</v>
      </c>
      <c r="F41" s="141" t="s">
        <v>1191</v>
      </c>
      <c r="G41" s="33" t="s">
        <v>1170</v>
      </c>
      <c r="H41" s="165">
        <v>504.68</v>
      </c>
      <c r="I41" s="34">
        <v>452.45</v>
      </c>
      <c r="J41" s="35">
        <v>228342.47</v>
      </c>
      <c r="K41" s="105">
        <v>8.6592408049629994E-3</v>
      </c>
      <c r="L41" s="517">
        <f t="shared" si="0"/>
        <v>252</v>
      </c>
    </row>
    <row r="42" spans="1:12" hidden="1" outlineLevel="1" x14ac:dyDescent="0.2">
      <c r="A42" s="153" t="s">
        <v>1139</v>
      </c>
      <c r="B42" s="347">
        <v>1305.92</v>
      </c>
      <c r="C42" s="138" t="s">
        <v>1560</v>
      </c>
      <c r="D42" s="497" t="s">
        <v>441</v>
      </c>
      <c r="E42" s="211" t="s">
        <v>979</v>
      </c>
      <c r="F42" s="141" t="s">
        <v>864</v>
      </c>
      <c r="G42" s="33" t="s">
        <v>1057</v>
      </c>
      <c r="H42" s="165">
        <v>7692.28</v>
      </c>
      <c r="I42" s="34">
        <v>29.03</v>
      </c>
      <c r="J42" s="35">
        <v>223306.89</v>
      </c>
      <c r="K42" s="105">
        <v>8.4682807097487562E-3</v>
      </c>
      <c r="L42" s="517">
        <f t="shared" si="0"/>
        <v>3846</v>
      </c>
    </row>
    <row r="43" spans="1:12" ht="28.5" customHeight="1" outlineLevel="1" x14ac:dyDescent="0.2">
      <c r="A43" s="153" t="s">
        <v>1137</v>
      </c>
      <c r="B43" s="347">
        <v>1305.92</v>
      </c>
      <c r="C43" s="110" t="s">
        <v>1010</v>
      </c>
      <c r="D43" s="490" t="s">
        <v>88</v>
      </c>
      <c r="E43" s="211" t="s">
        <v>979</v>
      </c>
      <c r="F43" s="519" t="s">
        <v>1207</v>
      </c>
      <c r="G43" s="33" t="s">
        <v>1057</v>
      </c>
      <c r="H43" s="165">
        <v>927.05</v>
      </c>
      <c r="I43" s="34">
        <v>239.46</v>
      </c>
      <c r="J43" s="35">
        <v>221991.39</v>
      </c>
      <c r="K43" s="105">
        <v>8.4183941018000519E-3</v>
      </c>
      <c r="L43" s="518">
        <f t="shared" si="0"/>
        <v>463</v>
      </c>
    </row>
    <row r="44" spans="1:12" hidden="1" outlineLevel="1" x14ac:dyDescent="0.2">
      <c r="B44" s="347">
        <v>1305.92</v>
      </c>
      <c r="C44" s="110" t="s">
        <v>1572</v>
      </c>
      <c r="D44" s="47" t="s">
        <v>786</v>
      </c>
      <c r="E44" s="211" t="s">
        <v>979</v>
      </c>
      <c r="F44" s="141" t="s">
        <v>1210</v>
      </c>
      <c r="G44" s="33" t="s">
        <v>25</v>
      </c>
      <c r="H44" s="165">
        <v>20</v>
      </c>
      <c r="I44" s="34">
        <v>10885.5</v>
      </c>
      <c r="J44" s="35">
        <v>217710</v>
      </c>
      <c r="K44" s="105">
        <v>8.2560345241447838E-3</v>
      </c>
      <c r="L44" s="517">
        <f t="shared" si="0"/>
        <v>10</v>
      </c>
    </row>
    <row r="45" spans="1:12" s="156" customFormat="1" ht="14.25" hidden="1" outlineLevel="1" x14ac:dyDescent="0.2">
      <c r="A45" s="464" t="s">
        <v>1566</v>
      </c>
      <c r="B45" s="347">
        <v>670.03650000000005</v>
      </c>
      <c r="C45" s="338" t="s">
        <v>452</v>
      </c>
      <c r="D45" s="53" t="s">
        <v>58</v>
      </c>
      <c r="E45" s="294" t="s">
        <v>979</v>
      </c>
      <c r="F45" s="295" t="s">
        <v>1188</v>
      </c>
      <c r="G45" s="296" t="s">
        <v>1057</v>
      </c>
      <c r="H45" s="297">
        <v>1647.08</v>
      </c>
      <c r="I45" s="298">
        <v>130.72999999999999</v>
      </c>
      <c r="J45" s="299">
        <v>215322.77</v>
      </c>
      <c r="K45" s="105">
        <v>8.1655055943892635E-3</v>
      </c>
      <c r="L45" s="517">
        <f t="shared" si="0"/>
        <v>823</v>
      </c>
    </row>
    <row r="46" spans="1:12" s="156" customFormat="1" ht="14.25" hidden="1" outlineLevel="1" x14ac:dyDescent="0.2">
      <c r="A46" s="464" t="s">
        <v>1566</v>
      </c>
      <c r="B46" s="347"/>
      <c r="C46" s="118" t="s">
        <v>752</v>
      </c>
      <c r="D46" s="53" t="s">
        <v>484</v>
      </c>
      <c r="E46" s="302" t="s">
        <v>979</v>
      </c>
      <c r="F46" s="303" t="s">
        <v>1490</v>
      </c>
      <c r="G46" s="116" t="s">
        <v>1057</v>
      </c>
      <c r="H46" s="304">
        <v>4548.7700000000004</v>
      </c>
      <c r="I46" s="142">
        <v>45.05</v>
      </c>
      <c r="J46" s="305">
        <v>204922.09</v>
      </c>
      <c r="K46" s="105">
        <v>7.7710892921772296E-3</v>
      </c>
      <c r="L46" s="517">
        <f t="shared" si="0"/>
        <v>2274</v>
      </c>
    </row>
    <row r="47" spans="1:12" s="156" customFormat="1" ht="14.25" hidden="1" outlineLevel="1" x14ac:dyDescent="0.2">
      <c r="A47" s="464" t="s">
        <v>1566</v>
      </c>
      <c r="B47" s="347"/>
      <c r="C47" s="366" t="s">
        <v>825</v>
      </c>
      <c r="D47" s="50" t="s">
        <v>1574</v>
      </c>
      <c r="E47" s="302" t="s">
        <v>1146</v>
      </c>
      <c r="F47" s="303" t="s">
        <v>1586</v>
      </c>
      <c r="G47" s="116" t="s">
        <v>172</v>
      </c>
      <c r="H47" s="457">
        <v>1</v>
      </c>
      <c r="I47" s="404">
        <v>199094.74</v>
      </c>
      <c r="J47" s="516">
        <v>199094.74</v>
      </c>
      <c r="K47" s="105">
        <v>7.5501035644464165E-3</v>
      </c>
      <c r="L47" s="517">
        <f t="shared" si="0"/>
        <v>0</v>
      </c>
    </row>
    <row r="48" spans="1:12" s="156" customFormat="1" ht="25.5" hidden="1" outlineLevel="1" x14ac:dyDescent="0.2">
      <c r="A48" s="464" t="s">
        <v>1566</v>
      </c>
      <c r="B48" s="347">
        <v>6700.3649999999998</v>
      </c>
      <c r="C48" s="118" t="s">
        <v>399</v>
      </c>
      <c r="D48" s="53" t="s">
        <v>390</v>
      </c>
      <c r="E48" s="302" t="s">
        <v>979</v>
      </c>
      <c r="F48" s="303" t="s">
        <v>1401</v>
      </c>
      <c r="G48" s="116" t="s">
        <v>172</v>
      </c>
      <c r="H48" s="304">
        <v>647</v>
      </c>
      <c r="I48" s="142">
        <v>301.83999999999997</v>
      </c>
      <c r="J48" s="305">
        <v>195290.48</v>
      </c>
      <c r="K48" s="105">
        <v>7.4058377893381402E-3</v>
      </c>
      <c r="L48" s="517">
        <f t="shared" si="0"/>
        <v>323</v>
      </c>
    </row>
    <row r="49" spans="1:12" s="156" customFormat="1" ht="14.25" outlineLevel="1" x14ac:dyDescent="0.2">
      <c r="A49" s="464" t="s">
        <v>1566</v>
      </c>
      <c r="B49" s="347">
        <v>2456.17</v>
      </c>
      <c r="C49" s="110" t="s">
        <v>1008</v>
      </c>
      <c r="D49" s="48" t="s">
        <v>943</v>
      </c>
      <c r="E49" s="211" t="s">
        <v>979</v>
      </c>
      <c r="F49" s="519" t="s">
        <v>1582</v>
      </c>
      <c r="G49" s="33" t="s">
        <v>1057</v>
      </c>
      <c r="H49" s="165">
        <v>918.98</v>
      </c>
      <c r="I49" s="34">
        <v>207.21</v>
      </c>
      <c r="J49" s="35">
        <v>190421.85</v>
      </c>
      <c r="K49" s="105">
        <v>7.2212087995568389E-3</v>
      </c>
      <c r="L49" s="518">
        <f t="shared" si="0"/>
        <v>459</v>
      </c>
    </row>
    <row r="50" spans="1:12" s="156" customFormat="1" ht="14.25" hidden="1" outlineLevel="1" x14ac:dyDescent="0.2">
      <c r="A50" s="464" t="s">
        <v>1566</v>
      </c>
      <c r="B50" s="347">
        <v>1520.71</v>
      </c>
      <c r="C50" s="228" t="s">
        <v>765</v>
      </c>
      <c r="D50" s="40" t="s">
        <v>139</v>
      </c>
      <c r="E50" s="211" t="s">
        <v>979</v>
      </c>
      <c r="F50" s="141" t="s">
        <v>1245</v>
      </c>
      <c r="G50" s="33" t="s">
        <v>25</v>
      </c>
      <c r="H50" s="165">
        <v>469.35</v>
      </c>
      <c r="I50" s="34">
        <v>389.4</v>
      </c>
      <c r="J50" s="35">
        <v>182764.89</v>
      </c>
      <c r="K50" s="105">
        <v>6.9308402996716917E-3</v>
      </c>
      <c r="L50" s="517">
        <f t="shared" si="0"/>
        <v>234</v>
      </c>
    </row>
    <row r="51" spans="1:12" s="156" customFormat="1" ht="14.25" hidden="1" outlineLevel="1" x14ac:dyDescent="0.2">
      <c r="A51" s="464" t="s">
        <v>1566</v>
      </c>
      <c r="B51" s="347">
        <v>1520.71</v>
      </c>
      <c r="C51" s="228" t="s">
        <v>559</v>
      </c>
      <c r="D51" s="53" t="s">
        <v>958</v>
      </c>
      <c r="E51" s="211" t="s">
        <v>979</v>
      </c>
      <c r="F51" s="141" t="s">
        <v>1414</v>
      </c>
      <c r="G51" s="33" t="s">
        <v>25</v>
      </c>
      <c r="H51" s="165">
        <v>571.20000000000005</v>
      </c>
      <c r="I51" s="34">
        <v>294.64</v>
      </c>
      <c r="J51" s="35">
        <v>168298.37</v>
      </c>
      <c r="K51" s="105">
        <v>6.3822385424523115E-3</v>
      </c>
      <c r="L51" s="517">
        <f t="shared" si="0"/>
        <v>285</v>
      </c>
    </row>
    <row r="52" spans="1:12" s="156" customFormat="1" ht="14.25" hidden="1" outlineLevel="1" x14ac:dyDescent="0.2">
      <c r="A52" s="464" t="s">
        <v>1566</v>
      </c>
      <c r="B52" s="347">
        <v>1515.81</v>
      </c>
      <c r="C52" s="373" t="s">
        <v>715</v>
      </c>
      <c r="D52" s="50" t="s">
        <v>940</v>
      </c>
      <c r="E52" s="211" t="s">
        <v>979</v>
      </c>
      <c r="F52" s="141" t="s">
        <v>1203</v>
      </c>
      <c r="G52" s="33" t="s">
        <v>1057</v>
      </c>
      <c r="H52" s="165">
        <v>2691.6</v>
      </c>
      <c r="I52" s="34">
        <v>62.29</v>
      </c>
      <c r="J52" s="35">
        <v>167659.76</v>
      </c>
      <c r="K52" s="105">
        <v>6.358021068714477E-3</v>
      </c>
      <c r="L52" s="517">
        <f t="shared" si="0"/>
        <v>1345</v>
      </c>
    </row>
    <row r="53" spans="1:12" s="156" customFormat="1" ht="14.25" hidden="1" outlineLevel="1" x14ac:dyDescent="0.2">
      <c r="A53" s="464" t="s">
        <v>1566</v>
      </c>
      <c r="B53" s="347">
        <v>5469.6</v>
      </c>
      <c r="C53" s="228" t="s">
        <v>403</v>
      </c>
      <c r="D53" s="145" t="s">
        <v>411</v>
      </c>
      <c r="E53" s="466" t="s">
        <v>979</v>
      </c>
      <c r="F53" s="467" t="s">
        <v>1403</v>
      </c>
      <c r="G53" s="468" t="s">
        <v>172</v>
      </c>
      <c r="H53" s="469">
        <v>659</v>
      </c>
      <c r="I53" s="470">
        <v>240.59</v>
      </c>
      <c r="J53" s="471">
        <v>158548.81</v>
      </c>
      <c r="K53" s="105">
        <v>6.0125141202612272E-3</v>
      </c>
      <c r="L53" s="517">
        <f t="shared" si="0"/>
        <v>329</v>
      </c>
    </row>
    <row r="54" spans="1:12" s="156" customFormat="1" ht="14.25" hidden="1" outlineLevel="1" x14ac:dyDescent="0.2">
      <c r="A54" s="464" t="s">
        <v>1566</v>
      </c>
      <c r="B54" s="347"/>
      <c r="C54" s="373" t="s">
        <v>83</v>
      </c>
      <c r="D54" s="493" t="s">
        <v>679</v>
      </c>
      <c r="E54" s="306" t="s">
        <v>979</v>
      </c>
      <c r="F54" s="307" t="s">
        <v>1189</v>
      </c>
      <c r="G54" s="308" t="s">
        <v>1057</v>
      </c>
      <c r="H54" s="309">
        <v>1893.9499999999998</v>
      </c>
      <c r="I54" s="310">
        <v>81.739999999999995</v>
      </c>
      <c r="J54" s="311">
        <v>154811.47</v>
      </c>
      <c r="K54" s="105">
        <v>5.8707860964292155E-3</v>
      </c>
      <c r="L54" s="517">
        <f t="shared" si="0"/>
        <v>946</v>
      </c>
    </row>
    <row r="55" spans="1:12" s="156" customFormat="1" ht="14.25" hidden="1" outlineLevel="1" x14ac:dyDescent="0.2">
      <c r="B55" s="347">
        <v>83.600000000000009</v>
      </c>
      <c r="C55" s="108" t="s">
        <v>59</v>
      </c>
      <c r="D55" s="48" t="s">
        <v>74</v>
      </c>
      <c r="E55" s="211" t="s">
        <v>979</v>
      </c>
      <c r="F55" s="141" t="s">
        <v>1190</v>
      </c>
      <c r="G55" s="33" t="s">
        <v>842</v>
      </c>
      <c r="H55" s="165">
        <v>13740.4</v>
      </c>
      <c r="I55" s="34">
        <v>10.84</v>
      </c>
      <c r="J55" s="35">
        <v>148945.94</v>
      </c>
      <c r="K55" s="105">
        <v>5.6483525004418613E-3</v>
      </c>
      <c r="L55" s="517">
        <f t="shared" si="0"/>
        <v>6870</v>
      </c>
    </row>
    <row r="56" spans="1:12" s="156" customFormat="1" ht="14.25" hidden="1" outlineLevel="1" x14ac:dyDescent="0.2">
      <c r="B56" s="347">
        <v>290</v>
      </c>
      <c r="C56" s="111" t="s">
        <v>379</v>
      </c>
      <c r="D56" s="54" t="s">
        <v>545</v>
      </c>
      <c r="E56" s="211" t="s">
        <v>979</v>
      </c>
      <c r="F56" s="141" t="s">
        <v>1389</v>
      </c>
      <c r="G56" s="33" t="s">
        <v>25</v>
      </c>
      <c r="H56" s="165">
        <v>34338.870000000003</v>
      </c>
      <c r="I56" s="34">
        <v>4.32</v>
      </c>
      <c r="J56" s="35">
        <v>148343.92000000001</v>
      </c>
      <c r="K56" s="105">
        <v>5.6255225987183501E-3</v>
      </c>
      <c r="L56" s="517">
        <f t="shared" si="0"/>
        <v>17169</v>
      </c>
    </row>
    <row r="57" spans="1:12" s="156" customFormat="1" ht="14.25" hidden="1" outlineLevel="1" x14ac:dyDescent="0.2">
      <c r="B57" s="347">
        <v>406</v>
      </c>
      <c r="C57" s="109" t="s">
        <v>620</v>
      </c>
      <c r="D57" s="54" t="s">
        <v>524</v>
      </c>
      <c r="E57" s="211" t="s">
        <v>979</v>
      </c>
      <c r="F57" s="141" t="s">
        <v>1538</v>
      </c>
      <c r="G57" s="33" t="s">
        <v>1057</v>
      </c>
      <c r="H57" s="165">
        <v>714</v>
      </c>
      <c r="I57" s="34">
        <v>207.02</v>
      </c>
      <c r="J57" s="35">
        <v>147812.28</v>
      </c>
      <c r="K57" s="105">
        <v>5.6053616589617173E-3</v>
      </c>
      <c r="L57" s="517">
        <f t="shared" si="0"/>
        <v>357</v>
      </c>
    </row>
    <row r="58" spans="1:12" hidden="1" outlineLevel="1" x14ac:dyDescent="0.2">
      <c r="B58" s="347">
        <v>32.52234</v>
      </c>
      <c r="C58" s="111" t="s">
        <v>558</v>
      </c>
      <c r="D58" s="54" t="s">
        <v>957</v>
      </c>
      <c r="E58" s="211" t="s">
        <v>979</v>
      </c>
      <c r="F58" s="141" t="s">
        <v>1413</v>
      </c>
      <c r="G58" s="33" t="s">
        <v>25</v>
      </c>
      <c r="H58" s="165">
        <v>1374.85</v>
      </c>
      <c r="I58" s="34">
        <v>107.12</v>
      </c>
      <c r="J58" s="35">
        <v>147273.93</v>
      </c>
      <c r="K58" s="105">
        <v>5.5849462614784903E-3</v>
      </c>
      <c r="L58" s="517">
        <f t="shared" si="0"/>
        <v>687</v>
      </c>
    </row>
    <row r="59" spans="1:12" hidden="1" outlineLevel="1" x14ac:dyDescent="0.2">
      <c r="B59" s="347">
        <v>23.2</v>
      </c>
      <c r="C59" s="111" t="s">
        <v>469</v>
      </c>
      <c r="D59" s="54" t="s">
        <v>468</v>
      </c>
      <c r="E59" s="211" t="s">
        <v>979</v>
      </c>
      <c r="F59" s="141" t="s">
        <v>1472</v>
      </c>
      <c r="G59" s="33" t="s">
        <v>1057</v>
      </c>
      <c r="H59" s="165">
        <v>4263.62</v>
      </c>
      <c r="I59" s="34">
        <v>33.83</v>
      </c>
      <c r="J59" s="35">
        <v>144238.26</v>
      </c>
      <c r="K59" s="105">
        <v>5.4698270831039994E-3</v>
      </c>
      <c r="L59" s="517">
        <f t="shared" si="0"/>
        <v>2131</v>
      </c>
    </row>
    <row r="60" spans="1:12" hidden="1" outlineLevel="1" x14ac:dyDescent="0.2">
      <c r="B60" s="347">
        <v>139.19999999999999</v>
      </c>
      <c r="C60" s="110" t="s">
        <v>1016</v>
      </c>
      <c r="D60" s="47" t="s">
        <v>942</v>
      </c>
      <c r="E60" s="211" t="s">
        <v>979</v>
      </c>
      <c r="F60" s="141" t="s">
        <v>1190</v>
      </c>
      <c r="G60" s="33" t="s">
        <v>842</v>
      </c>
      <c r="H60" s="165">
        <v>13271.825000000001</v>
      </c>
      <c r="I60" s="34">
        <v>10.84</v>
      </c>
      <c r="J60" s="35">
        <v>143866.57999999999</v>
      </c>
      <c r="K60" s="105">
        <v>5.455732172847538E-3</v>
      </c>
      <c r="L60" s="517">
        <f t="shared" si="0"/>
        <v>6635</v>
      </c>
    </row>
    <row r="61" spans="1:12" hidden="1" outlineLevel="1" x14ac:dyDescent="0.2">
      <c r="B61" s="347">
        <v>7.1999999999999993</v>
      </c>
      <c r="C61" s="111" t="s">
        <v>342</v>
      </c>
      <c r="D61" s="54" t="s">
        <v>364</v>
      </c>
      <c r="E61" s="211" t="s">
        <v>979</v>
      </c>
      <c r="F61" s="141" t="s">
        <v>1369</v>
      </c>
      <c r="G61" s="33" t="s">
        <v>25</v>
      </c>
      <c r="H61" s="165">
        <v>4429</v>
      </c>
      <c r="I61" s="34">
        <v>32.450000000000003</v>
      </c>
      <c r="J61" s="35">
        <v>143721.04999999999</v>
      </c>
      <c r="K61" s="105">
        <v>5.4502133601871229E-3</v>
      </c>
      <c r="L61" s="517">
        <f t="shared" si="0"/>
        <v>2214</v>
      </c>
    </row>
    <row r="62" spans="1:12" hidden="1" outlineLevel="1" x14ac:dyDescent="0.2">
      <c r="B62" s="347">
        <v>20</v>
      </c>
      <c r="C62" s="109" t="s">
        <v>1555</v>
      </c>
      <c r="D62" s="54">
        <v>84647</v>
      </c>
      <c r="E62" s="211" t="s">
        <v>1126</v>
      </c>
      <c r="F62" s="141" t="s">
        <v>1542</v>
      </c>
      <c r="G62" s="33" t="s">
        <v>1057</v>
      </c>
      <c r="H62" s="165">
        <v>707.2</v>
      </c>
      <c r="I62" s="34">
        <v>190.59</v>
      </c>
      <c r="J62" s="35">
        <v>134785.25</v>
      </c>
      <c r="K62" s="105">
        <v>5.1113484789191387E-3</v>
      </c>
      <c r="L62" s="517">
        <f t="shared" si="0"/>
        <v>353</v>
      </c>
    </row>
    <row r="63" spans="1:12" ht="13.5" hidden="1" outlineLevel="1" thickBot="1" x14ac:dyDescent="0.25">
      <c r="B63" s="347">
        <v>20</v>
      </c>
      <c r="C63" s="111" t="s">
        <v>481</v>
      </c>
      <c r="D63" s="182" t="s">
        <v>482</v>
      </c>
      <c r="E63" s="211" t="s">
        <v>979</v>
      </c>
      <c r="F63" s="141" t="s">
        <v>1489</v>
      </c>
      <c r="G63" s="33" t="s">
        <v>1057</v>
      </c>
      <c r="H63" s="165">
        <v>4157.3100000000004</v>
      </c>
      <c r="I63" s="34">
        <v>31.35</v>
      </c>
      <c r="J63" s="35">
        <v>130331.67</v>
      </c>
      <c r="K63" s="105">
        <v>4.9424590836867621E-3</v>
      </c>
      <c r="L63" s="517">
        <f t="shared" si="0"/>
        <v>2078</v>
      </c>
    </row>
    <row r="64" spans="1:12" ht="25.5" hidden="1" outlineLevel="1" x14ac:dyDescent="0.2">
      <c r="A64" s="464"/>
      <c r="B64" s="347">
        <v>391.67500000000001</v>
      </c>
      <c r="C64" s="111" t="s">
        <v>1032</v>
      </c>
      <c r="D64" s="32" t="s">
        <v>142</v>
      </c>
      <c r="E64" s="211" t="s">
        <v>979</v>
      </c>
      <c r="F64" s="141" t="s">
        <v>1247</v>
      </c>
      <c r="G64" s="33" t="s">
        <v>842</v>
      </c>
      <c r="H64" s="165">
        <v>5928.13</v>
      </c>
      <c r="I64" s="34">
        <v>21.96</v>
      </c>
      <c r="J64" s="35">
        <v>130181.73</v>
      </c>
      <c r="K64" s="105">
        <v>4.9367730342790624E-3</v>
      </c>
      <c r="L64" s="517">
        <f t="shared" si="0"/>
        <v>2964</v>
      </c>
    </row>
    <row r="65" spans="1:12" ht="25.5" hidden="1" outlineLevel="1" x14ac:dyDescent="0.2">
      <c r="A65" s="464"/>
      <c r="B65" s="347">
        <v>346.22</v>
      </c>
      <c r="C65" s="111" t="s">
        <v>1111</v>
      </c>
      <c r="D65" s="47" t="s">
        <v>848</v>
      </c>
      <c r="E65" s="211" t="s">
        <v>1060</v>
      </c>
      <c r="F65" s="141" t="s">
        <v>1598</v>
      </c>
      <c r="G65" s="33" t="s">
        <v>31</v>
      </c>
      <c r="H65" s="165">
        <v>5125.46</v>
      </c>
      <c r="I65" s="34">
        <v>25.34</v>
      </c>
      <c r="J65" s="35">
        <v>129879.16</v>
      </c>
      <c r="K65" s="105">
        <v>4.925298924840036E-3</v>
      </c>
      <c r="L65" s="517">
        <f t="shared" si="0"/>
        <v>2562</v>
      </c>
    </row>
    <row r="66" spans="1:12" hidden="1" outlineLevel="1" x14ac:dyDescent="0.2">
      <c r="A66" s="464"/>
      <c r="B66" s="347">
        <v>13740.4</v>
      </c>
      <c r="C66" s="138" t="s">
        <v>1559</v>
      </c>
      <c r="D66" s="37" t="s">
        <v>445</v>
      </c>
      <c r="E66" s="211" t="s">
        <v>979</v>
      </c>
      <c r="F66" s="141" t="s">
        <v>1466</v>
      </c>
      <c r="G66" s="33" t="s">
        <v>1057</v>
      </c>
      <c r="H66" s="165">
        <v>9080.09</v>
      </c>
      <c r="I66" s="34">
        <v>13.04</v>
      </c>
      <c r="J66" s="35">
        <v>118404.37</v>
      </c>
      <c r="K66" s="105">
        <v>4.4901500460686828E-3</v>
      </c>
      <c r="L66" s="517">
        <f t="shared" si="0"/>
        <v>4540</v>
      </c>
    </row>
    <row r="67" spans="1:12" hidden="1" outlineLevel="1" x14ac:dyDescent="0.2">
      <c r="A67" s="464"/>
      <c r="B67" s="347">
        <v>109.19</v>
      </c>
      <c r="C67" s="110" t="s">
        <v>1014</v>
      </c>
      <c r="D67" s="47" t="s">
        <v>89</v>
      </c>
      <c r="E67" s="211" t="s">
        <v>979</v>
      </c>
      <c r="F67" s="141" t="s">
        <v>1208</v>
      </c>
      <c r="G67" s="33" t="s">
        <v>1170</v>
      </c>
      <c r="H67" s="165">
        <v>265.43650000000002</v>
      </c>
      <c r="I67" s="34">
        <v>438.95</v>
      </c>
      <c r="J67" s="35">
        <v>116513.35</v>
      </c>
      <c r="K67" s="105">
        <v>4.418438473766776E-3</v>
      </c>
      <c r="L67" s="517">
        <f t="shared" si="0"/>
        <v>132</v>
      </c>
    </row>
    <row r="68" spans="1:12" hidden="1" outlineLevel="1" x14ac:dyDescent="0.2">
      <c r="A68" s="464"/>
      <c r="B68" s="347">
        <v>36.08</v>
      </c>
      <c r="C68" s="109" t="s">
        <v>218</v>
      </c>
      <c r="D68" s="54" t="s">
        <v>219</v>
      </c>
      <c r="E68" s="211" t="s">
        <v>979</v>
      </c>
      <c r="F68" s="141" t="s">
        <v>1300</v>
      </c>
      <c r="G68" s="33" t="s">
        <v>25</v>
      </c>
      <c r="H68" s="165">
        <v>571</v>
      </c>
      <c r="I68" s="34">
        <v>200.26</v>
      </c>
      <c r="J68" s="35">
        <v>114348.46</v>
      </c>
      <c r="K68" s="105">
        <v>4.3363411581589682E-3</v>
      </c>
      <c r="L68" s="517">
        <f t="shared" si="0"/>
        <v>285</v>
      </c>
    </row>
    <row r="69" spans="1:12" hidden="1" outlineLevel="1" x14ac:dyDescent="0.2">
      <c r="A69" s="464"/>
      <c r="B69" s="347">
        <v>646.79999999999995</v>
      </c>
      <c r="C69" s="111" t="s">
        <v>755</v>
      </c>
      <c r="D69" s="54">
        <v>170171</v>
      </c>
      <c r="E69" s="211" t="s">
        <v>1127</v>
      </c>
      <c r="F69" s="141" t="s">
        <v>1593</v>
      </c>
      <c r="G69" s="33" t="s">
        <v>25</v>
      </c>
      <c r="H69" s="165">
        <v>32.26</v>
      </c>
      <c r="I69" s="34">
        <v>3520.4</v>
      </c>
      <c r="J69" s="35">
        <v>113568.1</v>
      </c>
      <c r="K69" s="105">
        <v>4.306748217544106E-3</v>
      </c>
      <c r="L69" s="517">
        <f t="shared" si="0"/>
        <v>16</v>
      </c>
    </row>
    <row r="70" spans="1:12" hidden="1" outlineLevel="1" x14ac:dyDescent="0.2">
      <c r="A70" s="464"/>
      <c r="B70" s="347">
        <v>646.79999999999995</v>
      </c>
      <c r="C70" s="109" t="s">
        <v>782</v>
      </c>
      <c r="D70" s="47" t="s">
        <v>578</v>
      </c>
      <c r="E70" s="211" t="s">
        <v>1060</v>
      </c>
      <c r="F70" s="141" t="s">
        <v>1267</v>
      </c>
      <c r="G70" s="33" t="s">
        <v>31</v>
      </c>
      <c r="H70" s="165">
        <v>312.67</v>
      </c>
      <c r="I70" s="34">
        <v>355.09</v>
      </c>
      <c r="J70" s="35">
        <v>111025.99</v>
      </c>
      <c r="K70" s="105">
        <v>4.2103459028861954E-3</v>
      </c>
      <c r="L70" s="517">
        <f t="shared" si="0"/>
        <v>156</v>
      </c>
    </row>
    <row r="71" spans="1:12" hidden="1" outlineLevel="1" x14ac:dyDescent="0.2">
      <c r="A71" s="464"/>
      <c r="B71" s="347">
        <v>615.30700000000002</v>
      </c>
      <c r="C71" s="111" t="s">
        <v>107</v>
      </c>
      <c r="D71" s="37" t="s">
        <v>108</v>
      </c>
      <c r="E71" s="211" t="s">
        <v>979</v>
      </c>
      <c r="F71" s="141" t="s">
        <v>1222</v>
      </c>
      <c r="G71" s="33" t="s">
        <v>172</v>
      </c>
      <c r="H71" s="165">
        <v>56</v>
      </c>
      <c r="I71" s="34">
        <v>1960.13</v>
      </c>
      <c r="J71" s="35">
        <v>109767.28</v>
      </c>
      <c r="K71" s="105">
        <v>4.162612894683144E-3</v>
      </c>
      <c r="L71" s="517">
        <f t="shared" si="0"/>
        <v>28</v>
      </c>
    </row>
    <row r="72" spans="1:12" hidden="1" outlineLevel="1" x14ac:dyDescent="0.2">
      <c r="A72" s="464"/>
      <c r="B72" s="347">
        <v>4</v>
      </c>
      <c r="C72" s="110" t="s">
        <v>1015</v>
      </c>
      <c r="D72" s="47" t="s">
        <v>514</v>
      </c>
      <c r="E72" s="211" t="s">
        <v>979</v>
      </c>
      <c r="F72" s="141" t="s">
        <v>1209</v>
      </c>
      <c r="G72" s="33" t="s">
        <v>1057</v>
      </c>
      <c r="H72" s="165">
        <v>5308.7300000000005</v>
      </c>
      <c r="I72" s="34">
        <v>20.58</v>
      </c>
      <c r="J72" s="35">
        <v>109253.66</v>
      </c>
      <c r="K72" s="105">
        <v>4.1431353123383219E-3</v>
      </c>
      <c r="L72" s="517">
        <f t="shared" si="0"/>
        <v>2654</v>
      </c>
    </row>
    <row r="73" spans="1:12" hidden="1" outlineLevel="1" x14ac:dyDescent="0.2">
      <c r="A73" s="464"/>
      <c r="B73" s="347">
        <v>1</v>
      </c>
      <c r="C73" s="111" t="s">
        <v>621</v>
      </c>
      <c r="D73" s="498" t="s">
        <v>527</v>
      </c>
      <c r="E73" s="211" t="s">
        <v>979</v>
      </c>
      <c r="F73" s="141" t="s">
        <v>1543</v>
      </c>
      <c r="G73" s="33" t="s">
        <v>1057</v>
      </c>
      <c r="H73" s="461">
        <v>6538.53</v>
      </c>
      <c r="I73" s="144">
        <v>15.52</v>
      </c>
      <c r="J73" s="458">
        <v>101477.99</v>
      </c>
      <c r="K73" s="105">
        <v>3.8482650722558411E-3</v>
      </c>
      <c r="L73" s="517">
        <f t="shared" si="0"/>
        <v>3269</v>
      </c>
    </row>
    <row r="74" spans="1:12" hidden="1" outlineLevel="1" x14ac:dyDescent="0.2">
      <c r="A74" s="464"/>
      <c r="B74" s="347">
        <v>309.23</v>
      </c>
      <c r="C74" s="108" t="s">
        <v>34</v>
      </c>
      <c r="D74" s="37" t="s">
        <v>584</v>
      </c>
      <c r="E74" s="211" t="s">
        <v>979</v>
      </c>
      <c r="F74" s="141" t="s">
        <v>1176</v>
      </c>
      <c r="G74" s="33" t="s">
        <v>1170</v>
      </c>
      <c r="H74" s="165">
        <v>1131.25</v>
      </c>
      <c r="I74" s="34">
        <v>88.68</v>
      </c>
      <c r="J74" s="35">
        <v>100319.25</v>
      </c>
      <c r="K74" s="105">
        <v>3.804323142879572E-3</v>
      </c>
      <c r="L74" s="517">
        <f t="shared" si="0"/>
        <v>565</v>
      </c>
    </row>
    <row r="75" spans="1:12" hidden="1" outlineLevel="1" x14ac:dyDescent="0.2">
      <c r="A75" s="464"/>
      <c r="B75" s="347">
        <v>442.75</v>
      </c>
      <c r="C75" s="111" t="s">
        <v>1085</v>
      </c>
      <c r="D75" s="54" t="s">
        <v>874</v>
      </c>
      <c r="E75" s="211" t="s">
        <v>1060</v>
      </c>
      <c r="F75" s="141" t="s">
        <v>1606</v>
      </c>
      <c r="G75" s="33" t="s">
        <v>25</v>
      </c>
      <c r="H75" s="165">
        <v>169.5</v>
      </c>
      <c r="I75" s="34">
        <v>590.4</v>
      </c>
      <c r="J75" s="35">
        <v>100072.8</v>
      </c>
      <c r="K75" s="105">
        <v>3.7949772253357042E-3</v>
      </c>
      <c r="L75" s="517">
        <f t="shared" si="0"/>
        <v>84</v>
      </c>
    </row>
    <row r="76" spans="1:12" hidden="1" outlineLevel="1" x14ac:dyDescent="0.2">
      <c r="A76" s="464" t="s">
        <v>1566</v>
      </c>
      <c r="B76" s="347">
        <v>6041.28</v>
      </c>
      <c r="C76" s="108" t="s">
        <v>127</v>
      </c>
      <c r="D76" s="32" t="s">
        <v>946</v>
      </c>
      <c r="E76" s="211" t="s">
        <v>979</v>
      </c>
      <c r="F76" s="141" t="s">
        <v>1235</v>
      </c>
      <c r="G76" s="33" t="s">
        <v>1057</v>
      </c>
      <c r="H76" s="165">
        <v>117</v>
      </c>
      <c r="I76" s="34">
        <v>842.18</v>
      </c>
      <c r="J76" s="35">
        <v>98535.06</v>
      </c>
      <c r="K76" s="105">
        <v>3.7366627954557793E-3</v>
      </c>
      <c r="L76" s="517">
        <f t="shared" si="0"/>
        <v>58</v>
      </c>
    </row>
    <row r="77" spans="1:12" hidden="1" outlineLevel="1" x14ac:dyDescent="0.2">
      <c r="A77" s="464" t="s">
        <v>1566</v>
      </c>
      <c r="B77" s="347">
        <v>1</v>
      </c>
      <c r="C77" s="111" t="s">
        <v>461</v>
      </c>
      <c r="D77" s="54" t="s">
        <v>595</v>
      </c>
      <c r="E77" s="211" t="s">
        <v>979</v>
      </c>
      <c r="F77" s="141" t="s">
        <v>1474</v>
      </c>
      <c r="G77" s="33" t="s">
        <v>1057</v>
      </c>
      <c r="H77" s="165">
        <v>329.07</v>
      </c>
      <c r="I77" s="34">
        <v>295.01</v>
      </c>
      <c r="J77" s="35">
        <v>97078.94</v>
      </c>
      <c r="K77" s="105">
        <v>3.6814435726764045E-3</v>
      </c>
      <c r="L77" s="517">
        <f t="shared" si="0"/>
        <v>164</v>
      </c>
    </row>
    <row r="78" spans="1:12" hidden="1" outlineLevel="1" x14ac:dyDescent="0.2">
      <c r="A78" s="464" t="s">
        <v>1566</v>
      </c>
      <c r="B78" s="347">
        <v>33118.35</v>
      </c>
      <c r="C78" s="111" t="s">
        <v>507</v>
      </c>
      <c r="D78" s="54" t="s">
        <v>591</v>
      </c>
      <c r="E78" s="211" t="s">
        <v>979</v>
      </c>
      <c r="F78" s="141" t="s">
        <v>1500</v>
      </c>
      <c r="G78" s="33" t="s">
        <v>172</v>
      </c>
      <c r="H78" s="165">
        <v>1</v>
      </c>
      <c r="I78" s="34">
        <v>93061.8</v>
      </c>
      <c r="J78" s="35">
        <v>93061.8</v>
      </c>
      <c r="K78" s="105">
        <v>3.5291049271005334E-3</v>
      </c>
      <c r="L78" s="517">
        <f t="shared" si="0"/>
        <v>0</v>
      </c>
    </row>
    <row r="79" spans="1:12" hidden="1" outlineLevel="1" x14ac:dyDescent="0.2">
      <c r="A79" s="464" t="s">
        <v>1566</v>
      </c>
      <c r="B79" s="347">
        <v>227.56</v>
      </c>
      <c r="C79" s="111" t="s">
        <v>1098</v>
      </c>
      <c r="D79" s="54" t="s">
        <v>885</v>
      </c>
      <c r="E79" s="211" t="s">
        <v>1060</v>
      </c>
      <c r="F79" s="141" t="s">
        <v>1618</v>
      </c>
      <c r="G79" s="33" t="s">
        <v>31</v>
      </c>
      <c r="H79" s="165">
        <v>86.89</v>
      </c>
      <c r="I79" s="34">
        <v>1038.98</v>
      </c>
      <c r="J79" s="35">
        <v>90276.97</v>
      </c>
      <c r="K79" s="105">
        <v>3.4234981445738963E-3</v>
      </c>
      <c r="L79" s="517">
        <f t="shared" ref="L79:L142" si="1">ROUNDDOWN($L$13*H79,0)</f>
        <v>43</v>
      </c>
    </row>
    <row r="80" spans="1:12" hidden="1" outlineLevel="1" x14ac:dyDescent="0.2">
      <c r="A80" s="464" t="s">
        <v>1566</v>
      </c>
      <c r="B80" s="347">
        <v>1210.3928000000001</v>
      </c>
      <c r="C80" s="111" t="s">
        <v>455</v>
      </c>
      <c r="D80" s="54" t="s">
        <v>581</v>
      </c>
      <c r="E80" s="211" t="s">
        <v>979</v>
      </c>
      <c r="F80" s="141" t="s">
        <v>1465</v>
      </c>
      <c r="G80" s="33" t="s">
        <v>1057</v>
      </c>
      <c r="H80" s="165">
        <v>444.3</v>
      </c>
      <c r="I80" s="34">
        <v>200.58</v>
      </c>
      <c r="J80" s="35">
        <v>89117.69</v>
      </c>
      <c r="K80" s="105">
        <v>3.3795357372285719E-3</v>
      </c>
      <c r="L80" s="517">
        <f t="shared" si="1"/>
        <v>222</v>
      </c>
    </row>
    <row r="81" spans="1:12" hidden="1" outlineLevel="1" x14ac:dyDescent="0.2">
      <c r="A81" s="464" t="s">
        <v>1566</v>
      </c>
      <c r="B81" s="347">
        <v>12103.93</v>
      </c>
      <c r="C81" s="138" t="s">
        <v>1561</v>
      </c>
      <c r="D81" s="54" t="s">
        <v>443</v>
      </c>
      <c r="E81" s="211" t="s">
        <v>979</v>
      </c>
      <c r="F81" s="141" t="s">
        <v>1464</v>
      </c>
      <c r="G81" s="33" t="s">
        <v>1057</v>
      </c>
      <c r="H81" s="165">
        <v>1324.27</v>
      </c>
      <c r="I81" s="34">
        <v>65.05</v>
      </c>
      <c r="J81" s="35">
        <v>86143.76</v>
      </c>
      <c r="K81" s="105">
        <v>3.2667578733160739E-3</v>
      </c>
      <c r="L81" s="517">
        <f t="shared" si="1"/>
        <v>662</v>
      </c>
    </row>
    <row r="82" spans="1:12" ht="38.25" hidden="1" outlineLevel="1" x14ac:dyDescent="0.2">
      <c r="A82" s="464" t="s">
        <v>1566</v>
      </c>
      <c r="B82" s="347">
        <v>12103.93</v>
      </c>
      <c r="C82" s="104" t="s">
        <v>572</v>
      </c>
      <c r="D82" s="475">
        <v>200535</v>
      </c>
      <c r="E82" s="211" t="s">
        <v>1127</v>
      </c>
      <c r="F82" s="141" t="s">
        <v>1156</v>
      </c>
      <c r="G82" s="33" t="s">
        <v>1157</v>
      </c>
      <c r="H82" s="511">
        <v>6</v>
      </c>
      <c r="I82" s="161">
        <v>14044.46</v>
      </c>
      <c r="J82" s="458">
        <v>84266.76</v>
      </c>
      <c r="K82" s="105">
        <v>3.195577969766307E-3</v>
      </c>
      <c r="L82" s="517">
        <f t="shared" si="1"/>
        <v>3</v>
      </c>
    </row>
    <row r="83" spans="1:12" hidden="1" outlineLevel="1" x14ac:dyDescent="0.2">
      <c r="A83" s="464" t="s">
        <v>1566</v>
      </c>
      <c r="B83" s="347">
        <v>226.66666666666669</v>
      </c>
      <c r="C83" s="104" t="s">
        <v>900</v>
      </c>
      <c r="D83" s="496" t="s">
        <v>974</v>
      </c>
      <c r="E83" s="211" t="s">
        <v>979</v>
      </c>
      <c r="F83" s="141" t="s">
        <v>1162</v>
      </c>
      <c r="G83" s="33" t="s">
        <v>1057</v>
      </c>
      <c r="H83" s="144">
        <v>200</v>
      </c>
      <c r="I83" s="144">
        <v>420.8</v>
      </c>
      <c r="J83" s="458">
        <v>84160</v>
      </c>
      <c r="K83" s="105">
        <v>3.1915293994397363E-3</v>
      </c>
      <c r="L83" s="517">
        <f t="shared" si="1"/>
        <v>100</v>
      </c>
    </row>
    <row r="84" spans="1:12" hidden="1" outlineLevel="1" x14ac:dyDescent="0.2">
      <c r="A84" s="464" t="s">
        <v>1566</v>
      </c>
      <c r="B84" s="347">
        <v>301</v>
      </c>
      <c r="C84" s="104" t="s">
        <v>143</v>
      </c>
      <c r="D84" s="47" t="s">
        <v>144</v>
      </c>
      <c r="E84" s="211" t="s">
        <v>979</v>
      </c>
      <c r="F84" s="141" t="s">
        <v>1252</v>
      </c>
      <c r="G84" s="33" t="s">
        <v>1057</v>
      </c>
      <c r="H84" s="165">
        <v>4207.17</v>
      </c>
      <c r="I84" s="34">
        <v>19.5</v>
      </c>
      <c r="J84" s="35">
        <v>82039.820000000007</v>
      </c>
      <c r="K84" s="105">
        <v>3.1111275838253813E-3</v>
      </c>
      <c r="L84" s="517">
        <f t="shared" si="1"/>
        <v>2103</v>
      </c>
    </row>
    <row r="85" spans="1:12" ht="25.5" hidden="1" outlineLevel="1" x14ac:dyDescent="0.2">
      <c r="A85" s="464" t="s">
        <v>1566</v>
      </c>
      <c r="B85" s="347">
        <v>1851.37</v>
      </c>
      <c r="C85" s="104" t="s">
        <v>149</v>
      </c>
      <c r="D85" s="48" t="s">
        <v>951</v>
      </c>
      <c r="E85" s="211" t="s">
        <v>979</v>
      </c>
      <c r="F85" s="141" t="s">
        <v>1248</v>
      </c>
      <c r="G85" s="33" t="s">
        <v>1057</v>
      </c>
      <c r="H85" s="165">
        <v>641.99</v>
      </c>
      <c r="I85" s="34">
        <v>123.52</v>
      </c>
      <c r="J85" s="35">
        <v>79298.600000000006</v>
      </c>
      <c r="K85" s="105">
        <v>3.0071745869107878E-3</v>
      </c>
      <c r="L85" s="517">
        <f t="shared" si="1"/>
        <v>320</v>
      </c>
    </row>
    <row r="86" spans="1:12" hidden="1" outlineLevel="1" x14ac:dyDescent="0.2">
      <c r="A86" s="464" t="s">
        <v>1566</v>
      </c>
      <c r="B86" s="347">
        <v>30933.1</v>
      </c>
      <c r="C86" s="111" t="s">
        <v>604</v>
      </c>
      <c r="D86" s="54">
        <v>170170</v>
      </c>
      <c r="E86" s="211" t="s">
        <v>1127</v>
      </c>
      <c r="F86" s="141" t="s">
        <v>1592</v>
      </c>
      <c r="G86" s="33" t="s">
        <v>25</v>
      </c>
      <c r="H86" s="165">
        <v>38.56</v>
      </c>
      <c r="I86" s="34">
        <v>2004.73</v>
      </c>
      <c r="J86" s="35">
        <v>77302.39</v>
      </c>
      <c r="K86" s="105">
        <v>2.9314739820812297E-3</v>
      </c>
      <c r="L86" s="517">
        <f t="shared" si="1"/>
        <v>19</v>
      </c>
    </row>
    <row r="87" spans="1:12" ht="25.5" hidden="1" outlineLevel="1" x14ac:dyDescent="0.2">
      <c r="A87" s="464" t="s">
        <v>1566</v>
      </c>
      <c r="B87" s="347">
        <v>420.74</v>
      </c>
      <c r="C87" s="111" t="s">
        <v>1075</v>
      </c>
      <c r="D87" s="54" t="s">
        <v>848</v>
      </c>
      <c r="E87" s="211" t="s">
        <v>1060</v>
      </c>
      <c r="F87" s="141" t="s">
        <v>1598</v>
      </c>
      <c r="G87" s="33" t="s">
        <v>31</v>
      </c>
      <c r="H87" s="165">
        <v>3030</v>
      </c>
      <c r="I87" s="34">
        <v>25.34</v>
      </c>
      <c r="J87" s="35">
        <v>76780.2</v>
      </c>
      <c r="K87" s="105">
        <v>2.9116714067830662E-3</v>
      </c>
      <c r="L87" s="517">
        <f t="shared" si="1"/>
        <v>1515</v>
      </c>
    </row>
    <row r="88" spans="1:12" hidden="1" outlineLevel="1" x14ac:dyDescent="0.2">
      <c r="A88" s="464" t="s">
        <v>1566</v>
      </c>
      <c r="B88" s="347">
        <v>1821.912</v>
      </c>
      <c r="C88" s="109" t="s">
        <v>79</v>
      </c>
      <c r="D88" s="47" t="s">
        <v>785</v>
      </c>
      <c r="E88" s="211" t="s">
        <v>979</v>
      </c>
      <c r="F88" s="141" t="s">
        <v>1199</v>
      </c>
      <c r="G88" s="33" t="s">
        <v>1170</v>
      </c>
      <c r="H88" s="165">
        <v>174.32</v>
      </c>
      <c r="I88" s="34">
        <v>438.95</v>
      </c>
      <c r="J88" s="35">
        <v>76517.759999999995</v>
      </c>
      <c r="K88" s="105">
        <v>2.9017191138221705E-3</v>
      </c>
      <c r="L88" s="517">
        <f t="shared" si="1"/>
        <v>87</v>
      </c>
    </row>
    <row r="89" spans="1:12" hidden="1" outlineLevel="1" x14ac:dyDescent="0.2">
      <c r="B89" s="347">
        <v>599.73599999999999</v>
      </c>
      <c r="C89" s="111" t="s">
        <v>613</v>
      </c>
      <c r="D89" s="52" t="s">
        <v>517</v>
      </c>
      <c r="E89" s="211" t="s">
        <v>979</v>
      </c>
      <c r="F89" s="141" t="s">
        <v>1515</v>
      </c>
      <c r="G89" s="33" t="s">
        <v>25</v>
      </c>
      <c r="H89" s="165">
        <v>463.26</v>
      </c>
      <c r="I89" s="34">
        <v>163.54</v>
      </c>
      <c r="J89" s="35">
        <v>75761.539999999994</v>
      </c>
      <c r="K89" s="105">
        <v>2.873041614268412E-3</v>
      </c>
      <c r="L89" s="517">
        <f t="shared" si="1"/>
        <v>231</v>
      </c>
    </row>
    <row r="90" spans="1:12" hidden="1" outlineLevel="1" x14ac:dyDescent="0.2">
      <c r="B90" s="347">
        <v>5111.7700000000004</v>
      </c>
      <c r="C90" s="110" t="s">
        <v>1021</v>
      </c>
      <c r="D90" s="47" t="s">
        <v>862</v>
      </c>
      <c r="E90" s="211" t="s">
        <v>1060</v>
      </c>
      <c r="F90" s="141" t="s">
        <v>1134</v>
      </c>
      <c r="G90" s="33" t="s">
        <v>5</v>
      </c>
      <c r="H90" s="165">
        <v>80.64</v>
      </c>
      <c r="I90" s="34">
        <v>921.02</v>
      </c>
      <c r="J90" s="35">
        <v>74271.05</v>
      </c>
      <c r="K90" s="105">
        <v>2.8165190066808299E-3</v>
      </c>
      <c r="L90" s="517">
        <f t="shared" si="1"/>
        <v>40</v>
      </c>
    </row>
    <row r="91" spans="1:12" hidden="1" outlineLevel="1" x14ac:dyDescent="0.2">
      <c r="B91" s="347"/>
      <c r="C91" s="111" t="s">
        <v>418</v>
      </c>
      <c r="D91" s="54" t="s">
        <v>419</v>
      </c>
      <c r="E91" s="211" t="s">
        <v>979</v>
      </c>
      <c r="F91" s="141" t="s">
        <v>1417</v>
      </c>
      <c r="G91" s="33" t="s">
        <v>25</v>
      </c>
      <c r="H91" s="165">
        <v>1364</v>
      </c>
      <c r="I91" s="34">
        <v>49.85</v>
      </c>
      <c r="J91" s="35">
        <v>67995.399999999994</v>
      </c>
      <c r="K91" s="105">
        <v>2.5785327724175931E-3</v>
      </c>
      <c r="L91" s="517">
        <f t="shared" si="1"/>
        <v>682</v>
      </c>
    </row>
    <row r="92" spans="1:12" ht="25.5" hidden="1" outlineLevel="1" x14ac:dyDescent="0.2">
      <c r="B92" s="347"/>
      <c r="C92" s="111" t="s">
        <v>1031</v>
      </c>
      <c r="D92" s="37" t="s">
        <v>949</v>
      </c>
      <c r="E92" s="211" t="s">
        <v>979</v>
      </c>
      <c r="F92" s="141" t="s">
        <v>1251</v>
      </c>
      <c r="G92" s="33" t="s">
        <v>25</v>
      </c>
      <c r="H92" s="165">
        <v>52</v>
      </c>
      <c r="I92" s="34">
        <v>1295.43</v>
      </c>
      <c r="J92" s="35">
        <v>67362.36</v>
      </c>
      <c r="K92" s="105">
        <v>2.5545265251383474E-3</v>
      </c>
      <c r="L92" s="517">
        <f t="shared" si="1"/>
        <v>26</v>
      </c>
    </row>
    <row r="93" spans="1:12" hidden="1" outlineLevel="1" x14ac:dyDescent="0.2">
      <c r="B93" s="347">
        <v>1377.03</v>
      </c>
      <c r="C93" s="111" t="s">
        <v>1078</v>
      </c>
      <c r="D93" s="54" t="s">
        <v>855</v>
      </c>
      <c r="E93" s="211" t="s">
        <v>1060</v>
      </c>
      <c r="F93" s="141" t="s">
        <v>1599</v>
      </c>
      <c r="G93" s="33" t="s">
        <v>5</v>
      </c>
      <c r="H93" s="165">
        <v>841</v>
      </c>
      <c r="I93" s="34">
        <v>79.38</v>
      </c>
      <c r="J93" s="35">
        <v>66758.58</v>
      </c>
      <c r="K93" s="105">
        <v>2.5316298804045818E-3</v>
      </c>
      <c r="L93" s="517">
        <f t="shared" si="1"/>
        <v>420</v>
      </c>
    </row>
    <row r="94" spans="1:12" outlineLevel="1" x14ac:dyDescent="0.2">
      <c r="B94" s="347">
        <v>209.89</v>
      </c>
      <c r="C94" s="110" t="s">
        <v>1012</v>
      </c>
      <c r="D94" s="476" t="s">
        <v>1018</v>
      </c>
      <c r="E94" s="211" t="s">
        <v>1146</v>
      </c>
      <c r="F94" s="519" t="s">
        <v>1144</v>
      </c>
      <c r="G94" s="33" t="s">
        <v>1057</v>
      </c>
      <c r="H94" s="461">
        <v>239.72</v>
      </c>
      <c r="I94" s="144">
        <v>277.5</v>
      </c>
      <c r="J94" s="458">
        <v>66522.3</v>
      </c>
      <c r="K94" s="105">
        <v>2.5226696312779227E-3</v>
      </c>
      <c r="L94" s="518">
        <f t="shared" si="1"/>
        <v>119</v>
      </c>
    </row>
    <row r="95" spans="1:12" ht="38.25" hidden="1" outlineLevel="1" x14ac:dyDescent="0.2">
      <c r="B95" s="347">
        <v>240.84</v>
      </c>
      <c r="C95" s="111" t="s">
        <v>457</v>
      </c>
      <c r="D95" s="54" t="s">
        <v>865</v>
      </c>
      <c r="E95" s="211" t="s">
        <v>1060</v>
      </c>
      <c r="F95" s="141" t="s">
        <v>1132</v>
      </c>
      <c r="G95" s="33" t="s">
        <v>1057</v>
      </c>
      <c r="H95" s="165">
        <v>305.64</v>
      </c>
      <c r="I95" s="34">
        <v>210.34</v>
      </c>
      <c r="J95" s="35">
        <v>64288.32</v>
      </c>
      <c r="K95" s="105">
        <v>2.4379522732959789E-3</v>
      </c>
      <c r="L95" s="517">
        <f t="shared" si="1"/>
        <v>152</v>
      </c>
    </row>
    <row r="96" spans="1:12" outlineLevel="1" x14ac:dyDescent="0.2">
      <c r="B96" s="347">
        <v>526.73</v>
      </c>
      <c r="C96" s="110" t="s">
        <v>1011</v>
      </c>
      <c r="D96" s="476" t="s">
        <v>1017</v>
      </c>
      <c r="E96" s="211" t="s">
        <v>1146</v>
      </c>
      <c r="F96" s="519" t="s">
        <v>1143</v>
      </c>
      <c r="G96" s="33" t="s">
        <v>1057</v>
      </c>
      <c r="H96" s="461">
        <v>242.8</v>
      </c>
      <c r="I96" s="144">
        <v>264.29000000000002</v>
      </c>
      <c r="J96" s="458">
        <v>64169.61</v>
      </c>
      <c r="K96" s="105">
        <v>2.4334505330986466E-3</v>
      </c>
      <c r="L96" s="518">
        <f t="shared" si="1"/>
        <v>121</v>
      </c>
    </row>
    <row r="97" spans="1:12" hidden="1" outlineLevel="1" x14ac:dyDescent="0.2">
      <c r="B97" s="347">
        <v>374.32</v>
      </c>
      <c r="C97" s="111" t="s">
        <v>1089</v>
      </c>
      <c r="D97" s="54" t="s">
        <v>882</v>
      </c>
      <c r="E97" s="211" t="s">
        <v>1060</v>
      </c>
      <c r="F97" s="141" t="s">
        <v>1610</v>
      </c>
      <c r="G97" s="33" t="s">
        <v>172</v>
      </c>
      <c r="H97" s="165">
        <v>16</v>
      </c>
      <c r="I97" s="34">
        <v>3907.46</v>
      </c>
      <c r="J97" s="35">
        <v>62519.360000000001</v>
      </c>
      <c r="K97" s="105">
        <v>2.3708694804438768E-3</v>
      </c>
      <c r="L97" s="517">
        <f t="shared" si="1"/>
        <v>8</v>
      </c>
    </row>
    <row r="98" spans="1:12" hidden="1" outlineLevel="1" x14ac:dyDescent="0.2">
      <c r="B98" s="347">
        <v>4679</v>
      </c>
      <c r="C98" s="111" t="s">
        <v>416</v>
      </c>
      <c r="D98" s="54" t="s">
        <v>421</v>
      </c>
      <c r="E98" s="211" t="s">
        <v>979</v>
      </c>
      <c r="F98" s="141" t="s">
        <v>1416</v>
      </c>
      <c r="G98" s="33" t="s">
        <v>25</v>
      </c>
      <c r="H98" s="165">
        <v>1004</v>
      </c>
      <c r="I98" s="34">
        <v>61.01</v>
      </c>
      <c r="J98" s="35">
        <v>61254.04</v>
      </c>
      <c r="K98" s="105">
        <v>2.3228858067307224E-3</v>
      </c>
      <c r="L98" s="517">
        <f t="shared" si="1"/>
        <v>502</v>
      </c>
    </row>
    <row r="99" spans="1:12" hidden="1" outlineLevel="1" x14ac:dyDescent="0.2">
      <c r="B99" s="347">
        <v>7056.65</v>
      </c>
      <c r="C99" s="111" t="s">
        <v>614</v>
      </c>
      <c r="D99" s="54" t="s">
        <v>518</v>
      </c>
      <c r="E99" s="211" t="s">
        <v>979</v>
      </c>
      <c r="F99" s="141" t="s">
        <v>1516</v>
      </c>
      <c r="G99" s="33" t="s">
        <v>25</v>
      </c>
      <c r="H99" s="165">
        <v>463.26</v>
      </c>
      <c r="I99" s="34">
        <v>130.29</v>
      </c>
      <c r="J99" s="35">
        <v>60358.15</v>
      </c>
      <c r="K99" s="105">
        <v>2.288911718402965E-3</v>
      </c>
      <c r="L99" s="517">
        <f t="shared" si="1"/>
        <v>231</v>
      </c>
    </row>
    <row r="100" spans="1:12" hidden="1" outlineLevel="1" x14ac:dyDescent="0.2">
      <c r="B100" s="347">
        <v>20</v>
      </c>
      <c r="C100" s="110" t="s">
        <v>600</v>
      </c>
      <c r="D100" s="47" t="s">
        <v>96</v>
      </c>
      <c r="E100" s="211" t="s">
        <v>979</v>
      </c>
      <c r="F100" s="141" t="s">
        <v>1214</v>
      </c>
      <c r="G100" s="33" t="s">
        <v>25</v>
      </c>
      <c r="H100" s="165">
        <v>1557.46</v>
      </c>
      <c r="I100" s="34">
        <v>36.93</v>
      </c>
      <c r="J100" s="35">
        <v>57517</v>
      </c>
      <c r="K100" s="105">
        <v>2.181169159548186E-3</v>
      </c>
      <c r="L100" s="517">
        <f t="shared" si="1"/>
        <v>778</v>
      </c>
    </row>
    <row r="101" spans="1:12" hidden="1" outlineLevel="1" x14ac:dyDescent="0.2">
      <c r="B101" s="347">
        <v>131.63</v>
      </c>
      <c r="C101" s="138" t="s">
        <v>432</v>
      </c>
      <c r="D101" s="52" t="s">
        <v>437</v>
      </c>
      <c r="E101" s="211" t="s">
        <v>979</v>
      </c>
      <c r="F101" s="141" t="s">
        <v>863</v>
      </c>
      <c r="G101" s="33" t="s">
        <v>1057</v>
      </c>
      <c r="H101" s="165">
        <v>7692.28</v>
      </c>
      <c r="I101" s="34">
        <v>7.26</v>
      </c>
      <c r="J101" s="35">
        <v>55845.95</v>
      </c>
      <c r="K101" s="105">
        <v>2.117799325863136E-3</v>
      </c>
      <c r="L101" s="517">
        <f t="shared" si="1"/>
        <v>3846</v>
      </c>
    </row>
    <row r="102" spans="1:12" hidden="1" outlineLevel="1" x14ac:dyDescent="0.2">
      <c r="B102" s="347">
        <v>4859.6499999999996</v>
      </c>
      <c r="C102" s="108" t="s">
        <v>32</v>
      </c>
      <c r="D102" s="37" t="s">
        <v>938</v>
      </c>
      <c r="E102" s="211" t="s">
        <v>979</v>
      </c>
      <c r="F102" s="141" t="s">
        <v>1580</v>
      </c>
      <c r="G102" s="33" t="s">
        <v>1170</v>
      </c>
      <c r="H102" s="165">
        <v>3151.23</v>
      </c>
      <c r="I102" s="34">
        <v>17.66</v>
      </c>
      <c r="J102" s="35">
        <v>55650.720000000001</v>
      </c>
      <c r="K102" s="105">
        <v>2.1103957816063323E-3</v>
      </c>
      <c r="L102" s="517">
        <f t="shared" si="1"/>
        <v>1575</v>
      </c>
    </row>
    <row r="103" spans="1:12" hidden="1" outlineLevel="1" x14ac:dyDescent="0.2">
      <c r="B103" s="347">
        <v>14.82</v>
      </c>
      <c r="C103" s="109" t="s">
        <v>280</v>
      </c>
      <c r="D103" s="54" t="s">
        <v>281</v>
      </c>
      <c r="E103" s="211" t="s">
        <v>979</v>
      </c>
      <c r="F103" s="141" t="s">
        <v>1334</v>
      </c>
      <c r="G103" s="33" t="s">
        <v>25</v>
      </c>
      <c r="H103" s="165">
        <v>683</v>
      </c>
      <c r="I103" s="34">
        <v>79.959999999999994</v>
      </c>
      <c r="J103" s="35">
        <v>54612.68</v>
      </c>
      <c r="K103" s="105">
        <v>2.071031057535581E-3</v>
      </c>
      <c r="L103" s="517">
        <f t="shared" si="1"/>
        <v>341</v>
      </c>
    </row>
    <row r="104" spans="1:12" hidden="1" outlineLevel="1" x14ac:dyDescent="0.2">
      <c r="B104" s="347">
        <v>1557.46</v>
      </c>
      <c r="C104" s="111" t="s">
        <v>1563</v>
      </c>
      <c r="D104" s="54" t="s">
        <v>517</v>
      </c>
      <c r="E104" s="211" t="s">
        <v>979</v>
      </c>
      <c r="F104" s="141" t="s">
        <v>1515</v>
      </c>
      <c r="G104" s="33" t="s">
        <v>25</v>
      </c>
      <c r="H104" s="165">
        <v>327.95</v>
      </c>
      <c r="I104" s="34">
        <v>163.54</v>
      </c>
      <c r="J104" s="35">
        <v>53632.94</v>
      </c>
      <c r="K104" s="105">
        <v>2.0338771956795085E-3</v>
      </c>
      <c r="L104" s="517">
        <f t="shared" si="1"/>
        <v>163</v>
      </c>
    </row>
    <row r="105" spans="1:12" hidden="1" outlineLevel="1" x14ac:dyDescent="0.2">
      <c r="B105" s="347">
        <v>267</v>
      </c>
      <c r="C105" s="111" t="s">
        <v>453</v>
      </c>
      <c r="D105" s="54" t="s">
        <v>456</v>
      </c>
      <c r="E105" s="211" t="s">
        <v>979</v>
      </c>
      <c r="F105" s="141" t="s">
        <v>1471</v>
      </c>
      <c r="G105" s="33" t="s">
        <v>1057</v>
      </c>
      <c r="H105" s="165">
        <v>1647.08</v>
      </c>
      <c r="I105" s="34">
        <v>32.5</v>
      </c>
      <c r="J105" s="35">
        <v>53530.1</v>
      </c>
      <c r="K105" s="105">
        <v>2.0299772802394134E-3</v>
      </c>
      <c r="L105" s="517">
        <f t="shared" si="1"/>
        <v>823</v>
      </c>
    </row>
    <row r="106" spans="1:12" hidden="1" outlineLevel="1" x14ac:dyDescent="0.2">
      <c r="A106" s="153" t="s">
        <v>1025</v>
      </c>
      <c r="B106" s="347">
        <v>667.5</v>
      </c>
      <c r="C106" s="110" t="s">
        <v>97</v>
      </c>
      <c r="D106" s="50" t="s">
        <v>862</v>
      </c>
      <c r="E106" s="212" t="s">
        <v>1060</v>
      </c>
      <c r="F106" s="213" t="s">
        <v>1136</v>
      </c>
      <c r="G106" s="51" t="s">
        <v>5</v>
      </c>
      <c r="H106" s="165">
        <v>56.1</v>
      </c>
      <c r="I106" s="34">
        <v>921.02</v>
      </c>
      <c r="J106" s="35">
        <v>51669.22</v>
      </c>
      <c r="K106" s="105">
        <v>1.9594086819881133E-3</v>
      </c>
      <c r="L106" s="517">
        <f t="shared" si="1"/>
        <v>28</v>
      </c>
    </row>
    <row r="107" spans="1:12" hidden="1" outlineLevel="1" x14ac:dyDescent="0.2">
      <c r="A107" s="153" t="s">
        <v>1026</v>
      </c>
      <c r="B107" s="347">
        <v>56.099999999999994</v>
      </c>
      <c r="C107" s="472" t="s">
        <v>56</v>
      </c>
      <c r="D107" s="385" t="s">
        <v>58</v>
      </c>
      <c r="E107" s="294" t="s">
        <v>979</v>
      </c>
      <c r="F107" s="295" t="s">
        <v>1188</v>
      </c>
      <c r="G107" s="296" t="s">
        <v>1057</v>
      </c>
      <c r="H107" s="297">
        <v>391.68</v>
      </c>
      <c r="I107" s="298">
        <v>130.72999999999999</v>
      </c>
      <c r="J107" s="299">
        <v>51204.33</v>
      </c>
      <c r="K107" s="105">
        <v>1.9417790467397111E-3</v>
      </c>
      <c r="L107" s="517">
        <f t="shared" si="1"/>
        <v>195</v>
      </c>
    </row>
    <row r="108" spans="1:12" hidden="1" outlineLevel="1" x14ac:dyDescent="0.2">
      <c r="A108" s="153" t="s">
        <v>1026</v>
      </c>
      <c r="B108" s="347">
        <v>26.700000000000006</v>
      </c>
      <c r="C108" s="301" t="s">
        <v>1024</v>
      </c>
      <c r="D108" s="476" t="s">
        <v>941</v>
      </c>
      <c r="E108" s="302" t="s">
        <v>979</v>
      </c>
      <c r="F108" s="303" t="s">
        <v>1216</v>
      </c>
      <c r="G108" s="116" t="s">
        <v>1057</v>
      </c>
      <c r="H108" s="457">
        <v>667.5</v>
      </c>
      <c r="I108" s="404">
        <v>76.290000000000006</v>
      </c>
      <c r="J108" s="516">
        <v>50923.58</v>
      </c>
      <c r="K108" s="105">
        <v>1.93113239893918E-3</v>
      </c>
      <c r="L108" s="517">
        <f t="shared" si="1"/>
        <v>333</v>
      </c>
    </row>
    <row r="109" spans="1:12" hidden="1" outlineLevel="1" x14ac:dyDescent="0.2">
      <c r="A109" s="153" t="s">
        <v>1026</v>
      </c>
      <c r="B109" s="347">
        <v>80.639999999999986</v>
      </c>
      <c r="C109" s="118" t="s">
        <v>388</v>
      </c>
      <c r="D109" s="54" t="s">
        <v>398</v>
      </c>
      <c r="E109" s="302" t="s">
        <v>979</v>
      </c>
      <c r="F109" s="303" t="s">
        <v>1394</v>
      </c>
      <c r="G109" s="116" t="s">
        <v>172</v>
      </c>
      <c r="H109" s="304">
        <v>312</v>
      </c>
      <c r="I109" s="142">
        <v>162.15</v>
      </c>
      <c r="J109" s="305">
        <v>50590.8</v>
      </c>
      <c r="K109" s="105">
        <v>1.9185126608980017E-3</v>
      </c>
      <c r="L109" s="517">
        <f t="shared" si="1"/>
        <v>156</v>
      </c>
    </row>
    <row r="110" spans="1:12" ht="25.5" hidden="1" outlineLevel="1" x14ac:dyDescent="0.2">
      <c r="A110" s="153" t="s">
        <v>1026</v>
      </c>
      <c r="B110" s="347">
        <v>5.1899999999999995</v>
      </c>
      <c r="C110" s="369" t="s">
        <v>566</v>
      </c>
      <c r="D110" s="487">
        <v>200321</v>
      </c>
      <c r="E110" s="306" t="s">
        <v>1127</v>
      </c>
      <c r="F110" s="307" t="s">
        <v>1152</v>
      </c>
      <c r="G110" s="308" t="s">
        <v>172</v>
      </c>
      <c r="H110" s="510">
        <v>30</v>
      </c>
      <c r="I110" s="513">
        <v>1682.96</v>
      </c>
      <c r="J110" s="514">
        <v>50488.800000000003</v>
      </c>
      <c r="K110" s="105">
        <v>1.9146446000764374E-3</v>
      </c>
      <c r="L110" s="517">
        <f t="shared" si="1"/>
        <v>15</v>
      </c>
    </row>
    <row r="111" spans="1:12" ht="13.5" hidden="1" outlineLevel="1" thickBot="1" x14ac:dyDescent="0.25">
      <c r="B111" s="347"/>
      <c r="C111" s="480" t="s">
        <v>60</v>
      </c>
      <c r="D111" s="492" t="s">
        <v>784</v>
      </c>
      <c r="E111" s="211" t="s">
        <v>979</v>
      </c>
      <c r="F111" s="141" t="s">
        <v>1191</v>
      </c>
      <c r="G111" s="33" t="s">
        <v>1170</v>
      </c>
      <c r="H111" s="407">
        <v>109.19</v>
      </c>
      <c r="I111" s="34">
        <v>452.45</v>
      </c>
      <c r="J111" s="35">
        <v>49403.02</v>
      </c>
      <c r="K111" s="105">
        <v>1.8734694718525343E-3</v>
      </c>
      <c r="L111" s="517">
        <f t="shared" si="1"/>
        <v>54</v>
      </c>
    </row>
    <row r="112" spans="1:12" hidden="1" outlineLevel="1" x14ac:dyDescent="0.2">
      <c r="B112" s="347">
        <v>25</v>
      </c>
      <c r="C112" s="111" t="s">
        <v>478</v>
      </c>
      <c r="D112" s="52" t="s">
        <v>479</v>
      </c>
      <c r="E112" s="211" t="s">
        <v>979</v>
      </c>
      <c r="F112" s="141" t="s">
        <v>1488</v>
      </c>
      <c r="G112" s="33" t="s">
        <v>25</v>
      </c>
      <c r="H112" s="304">
        <v>530.4</v>
      </c>
      <c r="I112" s="34">
        <v>91.89</v>
      </c>
      <c r="J112" s="35">
        <v>48738.46</v>
      </c>
      <c r="K112" s="105">
        <v>1.8482679179350951E-3</v>
      </c>
      <c r="L112" s="517">
        <f t="shared" si="1"/>
        <v>265</v>
      </c>
    </row>
    <row r="113" spans="1:12" hidden="1" outlineLevel="1" x14ac:dyDescent="0.2">
      <c r="B113" s="347">
        <v>48</v>
      </c>
      <c r="C113" s="111" t="s">
        <v>344</v>
      </c>
      <c r="D113" s="54" t="s">
        <v>366</v>
      </c>
      <c r="E113" s="211" t="s">
        <v>979</v>
      </c>
      <c r="F113" s="141" t="s">
        <v>1370</v>
      </c>
      <c r="G113" s="33" t="s">
        <v>25</v>
      </c>
      <c r="H113" s="304">
        <v>1203</v>
      </c>
      <c r="I113" s="34">
        <v>40.229999999999997</v>
      </c>
      <c r="J113" s="35">
        <v>48396.69</v>
      </c>
      <c r="K113" s="105">
        <v>1.8353072596313106E-3</v>
      </c>
      <c r="L113" s="517">
        <f t="shared" si="1"/>
        <v>601</v>
      </c>
    </row>
    <row r="114" spans="1:12" hidden="1" outlineLevel="1" x14ac:dyDescent="0.2">
      <c r="B114" s="347">
        <v>5</v>
      </c>
      <c r="C114" s="108" t="s">
        <v>32</v>
      </c>
      <c r="D114" s="37" t="s">
        <v>749</v>
      </c>
      <c r="E114" s="211" t="s">
        <v>979</v>
      </c>
      <c r="F114" s="141" t="s">
        <v>1174</v>
      </c>
      <c r="G114" s="33" t="s">
        <v>1175</v>
      </c>
      <c r="H114" s="304">
        <v>30474</v>
      </c>
      <c r="I114" s="34">
        <v>1.57</v>
      </c>
      <c r="J114" s="35">
        <v>47844.18</v>
      </c>
      <c r="K114" s="105">
        <v>1.8143548842928547E-3</v>
      </c>
      <c r="L114" s="517">
        <f t="shared" si="1"/>
        <v>15237</v>
      </c>
    </row>
    <row r="115" spans="1:12" hidden="1" outlineLevel="1" x14ac:dyDescent="0.2">
      <c r="A115" s="153" t="s">
        <v>1026</v>
      </c>
      <c r="B115" s="347">
        <v>84</v>
      </c>
      <c r="C115" s="108" t="s">
        <v>66</v>
      </c>
      <c r="D115" s="47" t="s">
        <v>36</v>
      </c>
      <c r="E115" s="211" t="s">
        <v>979</v>
      </c>
      <c r="F115" s="141" t="s">
        <v>1179</v>
      </c>
      <c r="G115" s="33" t="s">
        <v>1170</v>
      </c>
      <c r="H115" s="304">
        <v>615.30999999999995</v>
      </c>
      <c r="I115" s="34">
        <v>77.599999999999994</v>
      </c>
      <c r="J115" s="35">
        <v>47748.06</v>
      </c>
      <c r="K115" s="105">
        <v>1.810709805801004E-3</v>
      </c>
      <c r="L115" s="517">
        <f t="shared" si="1"/>
        <v>307</v>
      </c>
    </row>
    <row r="116" spans="1:12" hidden="1" outlineLevel="1" x14ac:dyDescent="0.2">
      <c r="A116" s="153" t="s">
        <v>1026</v>
      </c>
      <c r="B116" s="347">
        <v>56</v>
      </c>
      <c r="C116" s="216" t="s">
        <v>448</v>
      </c>
      <c r="D116" s="55" t="s">
        <v>872</v>
      </c>
      <c r="E116" s="212" t="s">
        <v>1060</v>
      </c>
      <c r="F116" s="213" t="s">
        <v>1469</v>
      </c>
      <c r="G116" s="51" t="s">
        <v>5</v>
      </c>
      <c r="H116" s="304">
        <v>527.59360000000004</v>
      </c>
      <c r="I116" s="34">
        <v>89.42</v>
      </c>
      <c r="J116" s="35">
        <v>47177.42</v>
      </c>
      <c r="K116" s="105">
        <v>1.7890699016125974E-3</v>
      </c>
      <c r="L116" s="517">
        <f t="shared" si="1"/>
        <v>263</v>
      </c>
    </row>
    <row r="117" spans="1:12" hidden="1" outlineLevel="1" x14ac:dyDescent="0.2">
      <c r="B117" s="347">
        <v>25.11</v>
      </c>
      <c r="C117" s="111" t="s">
        <v>1551</v>
      </c>
      <c r="D117" s="52" t="s">
        <v>458</v>
      </c>
      <c r="E117" s="211" t="s">
        <v>979</v>
      </c>
      <c r="F117" s="141" t="s">
        <v>1496</v>
      </c>
      <c r="G117" s="33" t="s">
        <v>1057</v>
      </c>
      <c r="H117" s="304">
        <v>1647.08</v>
      </c>
      <c r="I117" s="34">
        <v>28.13</v>
      </c>
      <c r="J117" s="35">
        <v>46332.36</v>
      </c>
      <c r="K117" s="105">
        <v>1.7570233969275864E-3</v>
      </c>
      <c r="L117" s="517">
        <f t="shared" si="1"/>
        <v>823</v>
      </c>
    </row>
    <row r="118" spans="1:12" hidden="1" outlineLevel="1" x14ac:dyDescent="0.2">
      <c r="B118" s="347">
        <v>1</v>
      </c>
      <c r="C118" s="111" t="s">
        <v>1077</v>
      </c>
      <c r="D118" s="54">
        <v>60200</v>
      </c>
      <c r="E118" s="211" t="s">
        <v>1568</v>
      </c>
      <c r="F118" s="141" t="s">
        <v>1068</v>
      </c>
      <c r="G118" s="33" t="s">
        <v>25</v>
      </c>
      <c r="H118" s="304">
        <v>207</v>
      </c>
      <c r="I118" s="34">
        <v>217.86</v>
      </c>
      <c r="J118" s="35">
        <v>45097.02</v>
      </c>
      <c r="K118" s="105">
        <v>1.7101766297186523E-3</v>
      </c>
      <c r="L118" s="517">
        <f t="shared" si="1"/>
        <v>103</v>
      </c>
    </row>
    <row r="119" spans="1:12" hidden="1" outlineLevel="1" x14ac:dyDescent="0.2">
      <c r="B119" s="347">
        <v>1</v>
      </c>
      <c r="C119" s="108" t="s">
        <v>105</v>
      </c>
      <c r="D119" s="37" t="s">
        <v>106</v>
      </c>
      <c r="E119" s="211" t="s">
        <v>979</v>
      </c>
      <c r="F119" s="141" t="s">
        <v>1221</v>
      </c>
      <c r="G119" s="33" t="s">
        <v>172</v>
      </c>
      <c r="H119" s="304">
        <v>84</v>
      </c>
      <c r="I119" s="34">
        <v>534.66</v>
      </c>
      <c r="J119" s="35">
        <v>44911.44</v>
      </c>
      <c r="K119" s="105">
        <v>1.7031390343533004E-3</v>
      </c>
      <c r="L119" s="517">
        <f t="shared" si="1"/>
        <v>42</v>
      </c>
    </row>
    <row r="120" spans="1:12" hidden="1" outlineLevel="1" x14ac:dyDescent="0.2">
      <c r="B120" s="347">
        <v>24.63</v>
      </c>
      <c r="C120" s="111" t="s">
        <v>1088</v>
      </c>
      <c r="D120" s="54" t="s">
        <v>877</v>
      </c>
      <c r="E120" s="211" t="s">
        <v>1060</v>
      </c>
      <c r="F120" s="141" t="s">
        <v>1609</v>
      </c>
      <c r="G120" s="33" t="s">
        <v>25</v>
      </c>
      <c r="H120" s="304">
        <v>105</v>
      </c>
      <c r="I120" s="34">
        <v>420.29</v>
      </c>
      <c r="J120" s="35">
        <v>44130.45</v>
      </c>
      <c r="K120" s="105">
        <v>1.6735222027745402E-3</v>
      </c>
      <c r="L120" s="517">
        <f t="shared" si="1"/>
        <v>52</v>
      </c>
    </row>
    <row r="121" spans="1:12" hidden="1" outlineLevel="1" x14ac:dyDescent="0.2">
      <c r="B121" s="347">
        <v>6</v>
      </c>
      <c r="C121" s="111" t="s">
        <v>1112</v>
      </c>
      <c r="D121" s="52" t="s">
        <v>815</v>
      </c>
      <c r="E121" s="211" t="s">
        <v>1060</v>
      </c>
      <c r="F121" s="141" t="s">
        <v>1581</v>
      </c>
      <c r="G121" s="33" t="s">
        <v>31</v>
      </c>
      <c r="H121" s="304">
        <v>4034.36</v>
      </c>
      <c r="I121" s="34">
        <v>10.55</v>
      </c>
      <c r="J121" s="35">
        <v>42562.5</v>
      </c>
      <c r="K121" s="105">
        <v>1.6140621442924641E-3</v>
      </c>
      <c r="L121" s="517">
        <f t="shared" si="1"/>
        <v>2017</v>
      </c>
    </row>
    <row r="122" spans="1:12" hidden="1" outlineLevel="1" x14ac:dyDescent="0.2">
      <c r="B122" s="347">
        <v>4.4400000000000004</v>
      </c>
      <c r="C122" s="108" t="s">
        <v>102</v>
      </c>
      <c r="D122" s="32" t="s">
        <v>103</v>
      </c>
      <c r="E122" s="211" t="s">
        <v>979</v>
      </c>
      <c r="F122" s="141" t="s">
        <v>1219</v>
      </c>
      <c r="G122" s="33" t="s">
        <v>172</v>
      </c>
      <c r="H122" s="304">
        <v>48</v>
      </c>
      <c r="I122" s="34">
        <v>876.13</v>
      </c>
      <c r="J122" s="35">
        <v>42054.239999999998</v>
      </c>
      <c r="K122" s="105">
        <v>1.5947878247515985E-3</v>
      </c>
      <c r="L122" s="517">
        <f t="shared" si="1"/>
        <v>24</v>
      </c>
    </row>
    <row r="123" spans="1:12" hidden="1" outlineLevel="1" x14ac:dyDescent="0.2">
      <c r="B123" s="347">
        <v>11.1</v>
      </c>
      <c r="C123" s="111" t="s">
        <v>759</v>
      </c>
      <c r="D123" s="52" t="s">
        <v>516</v>
      </c>
      <c r="E123" s="211" t="s">
        <v>979</v>
      </c>
      <c r="F123" s="141" t="s">
        <v>1512</v>
      </c>
      <c r="G123" s="33" t="s">
        <v>25</v>
      </c>
      <c r="H123" s="304">
        <v>319.16000000000003</v>
      </c>
      <c r="I123" s="34">
        <v>130.22999999999999</v>
      </c>
      <c r="J123" s="35">
        <v>41564.21</v>
      </c>
      <c r="K123" s="105">
        <v>1.5762048262771755E-3</v>
      </c>
      <c r="L123" s="517">
        <f t="shared" si="1"/>
        <v>159</v>
      </c>
    </row>
    <row r="124" spans="1:12" hidden="1" outlineLevel="1" x14ac:dyDescent="0.2">
      <c r="B124" s="347">
        <v>45.68</v>
      </c>
      <c r="C124" s="111" t="s">
        <v>405</v>
      </c>
      <c r="D124" s="54" t="s">
        <v>548</v>
      </c>
      <c r="E124" s="211" t="s">
        <v>979</v>
      </c>
      <c r="F124" s="141" t="s">
        <v>1404</v>
      </c>
      <c r="G124" s="33" t="s">
        <v>172</v>
      </c>
      <c r="H124" s="304">
        <v>30</v>
      </c>
      <c r="I124" s="34">
        <v>1360.69</v>
      </c>
      <c r="J124" s="35">
        <v>40820.699999999997</v>
      </c>
      <c r="K124" s="105">
        <v>1.5480093174395158E-3</v>
      </c>
      <c r="L124" s="517">
        <f t="shared" si="1"/>
        <v>15</v>
      </c>
    </row>
    <row r="125" spans="1:12" hidden="1" outlineLevel="1" x14ac:dyDescent="0.2">
      <c r="B125" s="347">
        <v>2</v>
      </c>
      <c r="C125" s="109" t="s">
        <v>282</v>
      </c>
      <c r="D125" s="54" t="s">
        <v>283</v>
      </c>
      <c r="E125" s="211" t="s">
        <v>979</v>
      </c>
      <c r="F125" s="141" t="s">
        <v>1335</v>
      </c>
      <c r="G125" s="33" t="s">
        <v>25</v>
      </c>
      <c r="H125" s="304">
        <v>335</v>
      </c>
      <c r="I125" s="34">
        <v>120.45</v>
      </c>
      <c r="J125" s="35">
        <v>40350.75</v>
      </c>
      <c r="K125" s="105">
        <v>1.5301877960366319E-3</v>
      </c>
      <c r="L125" s="517">
        <f t="shared" si="1"/>
        <v>167</v>
      </c>
    </row>
    <row r="126" spans="1:12" hidden="1" outlineLevel="1" x14ac:dyDescent="0.2">
      <c r="B126" s="347">
        <v>5.12</v>
      </c>
      <c r="C126" s="111" t="s">
        <v>1079</v>
      </c>
      <c r="D126" s="53" t="s">
        <v>856</v>
      </c>
      <c r="E126" s="212" t="s">
        <v>1060</v>
      </c>
      <c r="F126" s="213" t="s">
        <v>1600</v>
      </c>
      <c r="G126" s="51" t="s">
        <v>5</v>
      </c>
      <c r="H126" s="304">
        <v>854</v>
      </c>
      <c r="I126" s="34">
        <v>46.85</v>
      </c>
      <c r="J126" s="35">
        <v>40009.9</v>
      </c>
      <c r="K126" s="105">
        <v>1.5172620261245712E-3</v>
      </c>
      <c r="L126" s="517">
        <f t="shared" si="1"/>
        <v>427</v>
      </c>
    </row>
    <row r="127" spans="1:12" hidden="1" outlineLevel="1" x14ac:dyDescent="0.2">
      <c r="A127" s="153" t="s">
        <v>1566</v>
      </c>
      <c r="B127" s="347">
        <v>34</v>
      </c>
      <c r="C127" s="108" t="s">
        <v>772</v>
      </c>
      <c r="D127" s="32" t="s">
        <v>586</v>
      </c>
      <c r="E127" s="211" t="s">
        <v>979</v>
      </c>
      <c r="F127" s="141" t="s">
        <v>1179</v>
      </c>
      <c r="G127" s="33" t="s">
        <v>1170</v>
      </c>
      <c r="H127" s="304">
        <v>597.6</v>
      </c>
      <c r="I127" s="34">
        <v>66.510000000000005</v>
      </c>
      <c r="J127" s="35">
        <v>39746.379999999997</v>
      </c>
      <c r="K127" s="105">
        <v>1.5072687772255649E-3</v>
      </c>
      <c r="L127" s="517">
        <f t="shared" si="1"/>
        <v>298</v>
      </c>
    </row>
    <row r="128" spans="1:12" hidden="1" outlineLevel="1" x14ac:dyDescent="0.2">
      <c r="A128" s="153" t="s">
        <v>1566</v>
      </c>
      <c r="B128" s="347">
        <v>194</v>
      </c>
      <c r="C128" s="104" t="s">
        <v>982</v>
      </c>
      <c r="D128" s="506" t="s">
        <v>812</v>
      </c>
      <c r="E128" s="211" t="s">
        <v>979</v>
      </c>
      <c r="F128" s="141" t="s">
        <v>1169</v>
      </c>
      <c r="G128" s="33" t="s">
        <v>1170</v>
      </c>
      <c r="H128" s="457">
        <v>382.44</v>
      </c>
      <c r="I128" s="144">
        <v>102.64</v>
      </c>
      <c r="J128" s="458">
        <v>39253.64</v>
      </c>
      <c r="K128" s="105">
        <v>1.488583009684216E-3</v>
      </c>
      <c r="L128" s="517">
        <f t="shared" si="1"/>
        <v>191</v>
      </c>
    </row>
    <row r="129" spans="1:12" hidden="1" outlineLevel="1" x14ac:dyDescent="0.2">
      <c r="B129" s="347">
        <v>117</v>
      </c>
      <c r="C129" s="111" t="s">
        <v>299</v>
      </c>
      <c r="D129" s="54" t="s">
        <v>643</v>
      </c>
      <c r="E129" s="211" t="s">
        <v>979</v>
      </c>
      <c r="F129" s="141" t="s">
        <v>1341</v>
      </c>
      <c r="G129" s="33" t="s">
        <v>25</v>
      </c>
      <c r="H129" s="304">
        <v>25.26</v>
      </c>
      <c r="I129" s="34">
        <v>1548.93</v>
      </c>
      <c r="J129" s="35">
        <v>39125.97</v>
      </c>
      <c r="K129" s="105">
        <v>1.4837414868892247E-3</v>
      </c>
      <c r="L129" s="517">
        <f t="shared" si="1"/>
        <v>12</v>
      </c>
    </row>
    <row r="130" spans="1:12" hidden="1" outlineLevel="1" x14ac:dyDescent="0.2">
      <c r="B130" s="347">
        <v>341.34</v>
      </c>
      <c r="C130" s="108" t="s">
        <v>771</v>
      </c>
      <c r="D130" s="40" t="s">
        <v>587</v>
      </c>
      <c r="E130" s="212" t="s">
        <v>979</v>
      </c>
      <c r="F130" s="213" t="s">
        <v>1178</v>
      </c>
      <c r="G130" s="51" t="s">
        <v>1057</v>
      </c>
      <c r="H130" s="304">
        <v>1023.0799999999999</v>
      </c>
      <c r="I130" s="34">
        <v>38.19</v>
      </c>
      <c r="J130" s="35">
        <v>39071.43</v>
      </c>
      <c r="K130" s="105">
        <v>1.4816732120146352E-3</v>
      </c>
      <c r="L130" s="517">
        <f t="shared" si="1"/>
        <v>511</v>
      </c>
    </row>
    <row r="131" spans="1:12" ht="25.5" hidden="1" outlineLevel="1" x14ac:dyDescent="0.2">
      <c r="B131" s="347">
        <v>2</v>
      </c>
      <c r="C131" s="104" t="s">
        <v>639</v>
      </c>
      <c r="D131" s="52" t="s">
        <v>891</v>
      </c>
      <c r="E131" s="211" t="s">
        <v>1060</v>
      </c>
      <c r="F131" s="141" t="s">
        <v>1051</v>
      </c>
      <c r="G131" s="33" t="s">
        <v>1057</v>
      </c>
      <c r="H131" s="304">
        <v>5.05</v>
      </c>
      <c r="I131" s="34">
        <v>7648.08</v>
      </c>
      <c r="J131" s="35">
        <v>38622.800000000003</v>
      </c>
      <c r="K131" s="105">
        <v>1.4646601911677882E-3</v>
      </c>
      <c r="L131" s="517">
        <f t="shared" si="1"/>
        <v>2</v>
      </c>
    </row>
    <row r="132" spans="1:12" hidden="1" outlineLevel="1" x14ac:dyDescent="0.2">
      <c r="B132" s="347">
        <v>3</v>
      </c>
      <c r="C132" s="104" t="s">
        <v>590</v>
      </c>
      <c r="D132" s="53" t="s">
        <v>580</v>
      </c>
      <c r="E132" s="211" t="s">
        <v>979</v>
      </c>
      <c r="F132" s="141" t="s">
        <v>1461</v>
      </c>
      <c r="G132" s="33" t="s">
        <v>1057</v>
      </c>
      <c r="H132" s="304">
        <v>329</v>
      </c>
      <c r="I132" s="34">
        <v>116.99</v>
      </c>
      <c r="J132" s="35">
        <v>38489.71</v>
      </c>
      <c r="K132" s="105">
        <v>1.4596131302389451E-3</v>
      </c>
      <c r="L132" s="517">
        <f t="shared" si="1"/>
        <v>164</v>
      </c>
    </row>
    <row r="133" spans="1:12" hidden="1" outlineLevel="1" x14ac:dyDescent="0.2">
      <c r="B133" s="347">
        <v>4</v>
      </c>
      <c r="C133" s="479" t="s">
        <v>476</v>
      </c>
      <c r="D133" s="53" t="s">
        <v>790</v>
      </c>
      <c r="E133" s="212" t="s">
        <v>979</v>
      </c>
      <c r="F133" s="213" t="s">
        <v>1484</v>
      </c>
      <c r="G133" s="51" t="s">
        <v>25</v>
      </c>
      <c r="H133" s="304">
        <v>1992.98</v>
      </c>
      <c r="I133" s="34">
        <v>19.09</v>
      </c>
      <c r="J133" s="35">
        <v>38045.99</v>
      </c>
      <c r="K133" s="105">
        <v>1.4427863072218419E-3</v>
      </c>
      <c r="L133" s="517">
        <f t="shared" si="1"/>
        <v>996</v>
      </c>
    </row>
    <row r="134" spans="1:12" hidden="1" outlineLevel="1" x14ac:dyDescent="0.2">
      <c r="B134" s="347">
        <v>616.20000000000005</v>
      </c>
      <c r="C134" s="219" t="s">
        <v>236</v>
      </c>
      <c r="D134" s="184" t="s">
        <v>237</v>
      </c>
      <c r="E134" s="211" t="s">
        <v>979</v>
      </c>
      <c r="F134" s="141" t="s">
        <v>1309</v>
      </c>
      <c r="G134" s="33" t="s">
        <v>172</v>
      </c>
      <c r="H134" s="304">
        <v>24</v>
      </c>
      <c r="I134" s="34">
        <v>1438.72</v>
      </c>
      <c r="J134" s="35">
        <v>34529.279999999999</v>
      </c>
      <c r="K134" s="105">
        <v>1.3094250506355334E-3</v>
      </c>
      <c r="L134" s="517">
        <f t="shared" si="1"/>
        <v>12</v>
      </c>
    </row>
    <row r="135" spans="1:12" hidden="1" outlineLevel="1" x14ac:dyDescent="0.2">
      <c r="B135" s="347">
        <v>13.5</v>
      </c>
      <c r="C135" s="118" t="s">
        <v>1029</v>
      </c>
      <c r="D135" s="178" t="s">
        <v>947</v>
      </c>
      <c r="E135" s="211" t="s">
        <v>979</v>
      </c>
      <c r="F135" s="141" t="s">
        <v>1249</v>
      </c>
      <c r="G135" s="33" t="s">
        <v>25</v>
      </c>
      <c r="H135" s="304">
        <v>33</v>
      </c>
      <c r="I135" s="34">
        <v>1038.6400000000001</v>
      </c>
      <c r="J135" s="35">
        <v>34275.120000000003</v>
      </c>
      <c r="K135" s="105">
        <v>1.2997867532001533E-3</v>
      </c>
      <c r="L135" s="517">
        <f t="shared" si="1"/>
        <v>16</v>
      </c>
    </row>
    <row r="136" spans="1:12" hidden="1" outlineLevel="1" x14ac:dyDescent="0.2">
      <c r="B136" s="347">
        <v>625.32000000000005</v>
      </c>
      <c r="C136" s="367" t="s">
        <v>47</v>
      </c>
      <c r="D136" s="178" t="s">
        <v>48</v>
      </c>
      <c r="E136" s="211" t="s">
        <v>979</v>
      </c>
      <c r="F136" s="141" t="s">
        <v>1184</v>
      </c>
      <c r="G136" s="33" t="s">
        <v>1057</v>
      </c>
      <c r="H136" s="304">
        <v>139.19999999999999</v>
      </c>
      <c r="I136" s="34">
        <v>242.78</v>
      </c>
      <c r="J136" s="35">
        <v>33794.980000000003</v>
      </c>
      <c r="K136" s="105">
        <v>1.2815788049367622E-3</v>
      </c>
      <c r="L136" s="517">
        <f t="shared" si="1"/>
        <v>69</v>
      </c>
    </row>
    <row r="137" spans="1:12" ht="25.5" hidden="1" outlineLevel="1" x14ac:dyDescent="0.2">
      <c r="B137" s="347">
        <v>1</v>
      </c>
      <c r="C137" s="118" t="s">
        <v>1115</v>
      </c>
      <c r="D137" s="114" t="s">
        <v>854</v>
      </c>
      <c r="E137" s="211" t="s">
        <v>1060</v>
      </c>
      <c r="F137" s="141" t="s">
        <v>1629</v>
      </c>
      <c r="G137" s="33" t="s">
        <v>31</v>
      </c>
      <c r="H137" s="304">
        <v>4034.36</v>
      </c>
      <c r="I137" s="34">
        <v>8.3000000000000007</v>
      </c>
      <c r="J137" s="35">
        <v>33485.19</v>
      </c>
      <c r="K137" s="105">
        <v>1.2698308974670328E-3</v>
      </c>
      <c r="L137" s="517">
        <f t="shared" si="1"/>
        <v>2017</v>
      </c>
    </row>
    <row r="138" spans="1:12" hidden="1" outlineLevel="1" x14ac:dyDescent="0.2">
      <c r="B138" s="347">
        <v>1.6</v>
      </c>
      <c r="C138" s="366" t="s">
        <v>789</v>
      </c>
      <c r="D138" s="115" t="s">
        <v>1573</v>
      </c>
      <c r="E138" s="211" t="s">
        <v>1146</v>
      </c>
      <c r="F138" s="141" t="s">
        <v>1585</v>
      </c>
      <c r="G138" s="33" t="s">
        <v>172</v>
      </c>
      <c r="H138" s="457">
        <v>1</v>
      </c>
      <c r="I138" s="144">
        <v>33308.400000000001</v>
      </c>
      <c r="J138" s="458">
        <v>33308.400000000001</v>
      </c>
      <c r="K138" s="105">
        <v>1.2631266379313038E-3</v>
      </c>
      <c r="L138" s="517">
        <f t="shared" si="1"/>
        <v>0</v>
      </c>
    </row>
    <row r="139" spans="1:12" hidden="1" outlineLevel="1" x14ac:dyDescent="0.2">
      <c r="A139" s="153" t="s">
        <v>1566</v>
      </c>
      <c r="B139" s="347">
        <v>90.31</v>
      </c>
      <c r="C139" s="118" t="s">
        <v>754</v>
      </c>
      <c r="D139" s="114" t="s">
        <v>493</v>
      </c>
      <c r="E139" s="211" t="s">
        <v>979</v>
      </c>
      <c r="F139" s="141" t="s">
        <v>1494</v>
      </c>
      <c r="G139" s="33" t="s">
        <v>1057</v>
      </c>
      <c r="H139" s="304">
        <v>583.22</v>
      </c>
      <c r="I139" s="34">
        <v>56.36</v>
      </c>
      <c r="J139" s="35">
        <v>32870.28</v>
      </c>
      <c r="K139" s="105">
        <v>1.2465121790377373E-3</v>
      </c>
      <c r="L139" s="517">
        <f t="shared" si="1"/>
        <v>291</v>
      </c>
    </row>
    <row r="140" spans="1:12" hidden="1" outlineLevel="1" x14ac:dyDescent="0.2">
      <c r="A140" s="153" t="s">
        <v>1566</v>
      </c>
      <c r="B140" s="347">
        <v>340.88</v>
      </c>
      <c r="C140" s="118" t="s">
        <v>1082</v>
      </c>
      <c r="D140" s="114" t="s">
        <v>861</v>
      </c>
      <c r="E140" s="211" t="s">
        <v>1060</v>
      </c>
      <c r="F140" s="141" t="s">
        <v>1603</v>
      </c>
      <c r="G140" s="33" t="s">
        <v>31</v>
      </c>
      <c r="H140" s="304">
        <v>211.88</v>
      </c>
      <c r="I140" s="34">
        <v>154.56</v>
      </c>
      <c r="J140" s="35">
        <v>32748.17</v>
      </c>
      <c r="K140" s="105">
        <v>1.2418815034796861E-3</v>
      </c>
      <c r="L140" s="517">
        <f t="shared" si="1"/>
        <v>105</v>
      </c>
    </row>
    <row r="141" spans="1:12" hidden="1" outlineLevel="1" x14ac:dyDescent="0.2">
      <c r="B141" s="347">
        <v>14484.66</v>
      </c>
      <c r="C141" s="118" t="s">
        <v>1563</v>
      </c>
      <c r="D141" s="114" t="s">
        <v>971</v>
      </c>
      <c r="E141" s="211" t="s">
        <v>979</v>
      </c>
      <c r="F141" s="141" t="s">
        <v>1588</v>
      </c>
      <c r="G141" s="33" t="s">
        <v>25</v>
      </c>
      <c r="H141" s="304">
        <v>327.95</v>
      </c>
      <c r="I141" s="34">
        <v>99.41</v>
      </c>
      <c r="J141" s="35">
        <v>32601.51</v>
      </c>
      <c r="K141" s="105">
        <v>1.2363198387729153E-3</v>
      </c>
      <c r="L141" s="517">
        <f t="shared" si="1"/>
        <v>163</v>
      </c>
    </row>
    <row r="142" spans="1:12" ht="25.5" hidden="1" outlineLevel="1" x14ac:dyDescent="0.2">
      <c r="B142" s="347">
        <v>128.38</v>
      </c>
      <c r="C142" s="118" t="s">
        <v>312</v>
      </c>
      <c r="D142" s="114" t="s">
        <v>313</v>
      </c>
      <c r="E142" s="211" t="s">
        <v>979</v>
      </c>
      <c r="F142" s="141" t="s">
        <v>1350</v>
      </c>
      <c r="G142" s="33" t="s">
        <v>172</v>
      </c>
      <c r="H142" s="304">
        <v>16</v>
      </c>
      <c r="I142" s="34">
        <v>2031.89</v>
      </c>
      <c r="J142" s="35">
        <v>32510.240000000002</v>
      </c>
      <c r="K142" s="105">
        <v>1.2328586827809137E-3</v>
      </c>
      <c r="L142" s="517">
        <f t="shared" si="1"/>
        <v>8</v>
      </c>
    </row>
    <row r="143" spans="1:12" hidden="1" outlineLevel="1" x14ac:dyDescent="0.2">
      <c r="A143" s="153" t="s">
        <v>1566</v>
      </c>
      <c r="B143" s="347">
        <v>38</v>
      </c>
      <c r="C143" s="118" t="s">
        <v>610</v>
      </c>
      <c r="D143" s="114" t="s">
        <v>515</v>
      </c>
      <c r="E143" s="211" t="s">
        <v>979</v>
      </c>
      <c r="F143" s="141" t="s">
        <v>1510</v>
      </c>
      <c r="G143" s="33" t="s">
        <v>1057</v>
      </c>
      <c r="H143" s="304">
        <v>716.87</v>
      </c>
      <c r="I143" s="34">
        <v>45.03</v>
      </c>
      <c r="J143" s="35">
        <v>32280.66</v>
      </c>
      <c r="K143" s="105">
        <v>1.2241525121592005E-3</v>
      </c>
      <c r="L143" s="517">
        <f t="shared" ref="L143:L206" si="2">ROUNDDOWN($L$13*H143,0)</f>
        <v>358</v>
      </c>
    </row>
    <row r="144" spans="1:12" hidden="1" outlineLevel="1" x14ac:dyDescent="0.2">
      <c r="A144" s="153" t="s">
        <v>1566</v>
      </c>
      <c r="B144" s="347">
        <v>7.33</v>
      </c>
      <c r="C144" s="118" t="s">
        <v>395</v>
      </c>
      <c r="D144" s="114" t="s">
        <v>378</v>
      </c>
      <c r="E144" s="211" t="s">
        <v>979</v>
      </c>
      <c r="F144" s="141" t="s">
        <v>1399</v>
      </c>
      <c r="G144" s="33" t="s">
        <v>172</v>
      </c>
      <c r="H144" s="304">
        <v>44</v>
      </c>
      <c r="I144" s="34">
        <v>728.39</v>
      </c>
      <c r="J144" s="35">
        <v>32049.16</v>
      </c>
      <c r="K144" s="105">
        <v>1.2153735309808464E-3</v>
      </c>
      <c r="L144" s="517">
        <f t="shared" si="2"/>
        <v>22</v>
      </c>
    </row>
    <row r="145" spans="1:12" hidden="1" outlineLevel="1" x14ac:dyDescent="0.2">
      <c r="A145" s="153" t="s">
        <v>1566</v>
      </c>
      <c r="B145" s="347">
        <v>111.81</v>
      </c>
      <c r="C145" s="113" t="s">
        <v>202</v>
      </c>
      <c r="D145" s="114" t="s">
        <v>203</v>
      </c>
      <c r="E145" s="211" t="s">
        <v>979</v>
      </c>
      <c r="F145" s="141" t="s">
        <v>1291</v>
      </c>
      <c r="G145" s="33" t="s">
        <v>172</v>
      </c>
      <c r="H145" s="304">
        <v>67</v>
      </c>
      <c r="I145" s="34">
        <v>468.79</v>
      </c>
      <c r="J145" s="35">
        <v>31408.93</v>
      </c>
      <c r="K145" s="105">
        <v>1.1910946233358451E-3</v>
      </c>
      <c r="L145" s="517">
        <f t="shared" si="2"/>
        <v>33</v>
      </c>
    </row>
    <row r="146" spans="1:12" hidden="1" outlineLevel="1" x14ac:dyDescent="0.2">
      <c r="B146" s="347">
        <v>5928.13</v>
      </c>
      <c r="C146" s="118" t="s">
        <v>555</v>
      </c>
      <c r="D146" s="114" t="s">
        <v>553</v>
      </c>
      <c r="E146" s="211" t="s">
        <v>979</v>
      </c>
      <c r="F146" s="141" t="s">
        <v>1410</v>
      </c>
      <c r="G146" s="33" t="s">
        <v>172</v>
      </c>
      <c r="H146" s="304">
        <v>800</v>
      </c>
      <c r="I146" s="34">
        <v>39.19</v>
      </c>
      <c r="J146" s="35">
        <v>31352</v>
      </c>
      <c r="K146" s="105">
        <v>1.1889357144871033E-3</v>
      </c>
      <c r="L146" s="517">
        <f t="shared" si="2"/>
        <v>400</v>
      </c>
    </row>
    <row r="147" spans="1:12" hidden="1" outlineLevel="1" x14ac:dyDescent="0.2">
      <c r="B147" s="347">
        <v>1048.46</v>
      </c>
      <c r="C147" s="366" t="s">
        <v>430</v>
      </c>
      <c r="D147" s="114" t="s">
        <v>431</v>
      </c>
      <c r="E147" s="211" t="s">
        <v>979</v>
      </c>
      <c r="F147" s="141" t="s">
        <v>1460</v>
      </c>
      <c r="G147" s="33" t="s">
        <v>1057</v>
      </c>
      <c r="H147" s="304">
        <v>409.13</v>
      </c>
      <c r="I147" s="34">
        <v>76.3</v>
      </c>
      <c r="J147" s="35">
        <v>31216.62</v>
      </c>
      <c r="K147" s="105">
        <v>1.1838018118005996E-3</v>
      </c>
      <c r="L147" s="517">
        <f t="shared" si="2"/>
        <v>204</v>
      </c>
    </row>
    <row r="148" spans="1:12" hidden="1" outlineLevel="1" x14ac:dyDescent="0.2">
      <c r="A148" s="153" t="s">
        <v>1026</v>
      </c>
      <c r="B148" s="347">
        <v>750</v>
      </c>
      <c r="C148" s="367" t="s">
        <v>39</v>
      </c>
      <c r="D148" s="178" t="s">
        <v>40</v>
      </c>
      <c r="E148" s="211" t="s">
        <v>979</v>
      </c>
      <c r="F148" s="141" t="s">
        <v>1180</v>
      </c>
      <c r="G148" s="33" t="s">
        <v>25</v>
      </c>
      <c r="H148" s="304">
        <v>290</v>
      </c>
      <c r="I148" s="34">
        <v>104.39</v>
      </c>
      <c r="J148" s="35">
        <v>30273.1</v>
      </c>
      <c r="K148" s="105">
        <v>1.1480214907578312E-3</v>
      </c>
      <c r="L148" s="517">
        <f t="shared" si="2"/>
        <v>145</v>
      </c>
    </row>
    <row r="149" spans="1:12" hidden="1" outlineLevel="1" x14ac:dyDescent="0.2">
      <c r="A149" s="153" t="s">
        <v>1556</v>
      </c>
      <c r="B149" s="347">
        <v>48</v>
      </c>
      <c r="C149" s="481" t="s">
        <v>77</v>
      </c>
      <c r="D149" s="500" t="s">
        <v>583</v>
      </c>
      <c r="E149" s="294" t="s">
        <v>979</v>
      </c>
      <c r="F149" s="295" t="s">
        <v>1198</v>
      </c>
      <c r="G149" s="296" t="s">
        <v>172</v>
      </c>
      <c r="H149" s="304">
        <v>1</v>
      </c>
      <c r="I149" s="298">
        <v>28646.06</v>
      </c>
      <c r="J149" s="299">
        <v>28646.06</v>
      </c>
      <c r="K149" s="105">
        <v>1.086320611550792E-3</v>
      </c>
      <c r="L149" s="517">
        <f t="shared" si="2"/>
        <v>0</v>
      </c>
    </row>
    <row r="150" spans="1:12" ht="13.5" hidden="1" outlineLevel="1" thickBot="1" x14ac:dyDescent="0.25">
      <c r="A150" s="153" t="s">
        <v>1036</v>
      </c>
      <c r="B150" s="347">
        <v>46.8</v>
      </c>
      <c r="C150" s="367" t="s">
        <v>57</v>
      </c>
      <c r="D150" s="503" t="s">
        <v>679</v>
      </c>
      <c r="E150" s="341" t="s">
        <v>979</v>
      </c>
      <c r="F150" s="342" t="s">
        <v>1189</v>
      </c>
      <c r="G150" s="343" t="s">
        <v>1057</v>
      </c>
      <c r="H150" s="304">
        <v>346.22</v>
      </c>
      <c r="I150" s="345">
        <v>81.739999999999995</v>
      </c>
      <c r="J150" s="346">
        <v>28300.02</v>
      </c>
      <c r="K150" s="105">
        <v>1.0731980256028105E-3</v>
      </c>
      <c r="L150" s="517">
        <f t="shared" si="2"/>
        <v>173</v>
      </c>
    </row>
    <row r="151" spans="1:12" hidden="1" outlineLevel="1" x14ac:dyDescent="0.2">
      <c r="B151" s="347">
        <v>47350.547500000001</v>
      </c>
      <c r="C151" s="111" t="s">
        <v>757</v>
      </c>
      <c r="D151" s="52" t="s">
        <v>509</v>
      </c>
      <c r="E151" s="211" t="s">
        <v>979</v>
      </c>
      <c r="F151" s="141" t="s">
        <v>1504</v>
      </c>
      <c r="G151" s="33" t="s">
        <v>172</v>
      </c>
      <c r="H151" s="304">
        <v>3</v>
      </c>
      <c r="I151" s="34">
        <v>9311.44</v>
      </c>
      <c r="J151" s="35">
        <v>27934.32</v>
      </c>
      <c r="K151" s="105">
        <v>1.059329889892555E-3</v>
      </c>
      <c r="L151" s="517">
        <f t="shared" si="2"/>
        <v>1</v>
      </c>
    </row>
    <row r="152" spans="1:12" hidden="1" outlineLevel="1" x14ac:dyDescent="0.2">
      <c r="B152" s="347">
        <v>4207.1660000000002</v>
      </c>
      <c r="C152" s="138" t="s">
        <v>1562</v>
      </c>
      <c r="D152" s="54" t="s">
        <v>581</v>
      </c>
      <c r="E152" s="211" t="s">
        <v>979</v>
      </c>
      <c r="F152" s="141" t="s">
        <v>1465</v>
      </c>
      <c r="G152" s="33" t="s">
        <v>1057</v>
      </c>
      <c r="H152" s="304">
        <v>138.97</v>
      </c>
      <c r="I152" s="34">
        <v>200.58</v>
      </c>
      <c r="J152" s="35">
        <v>27874.6</v>
      </c>
      <c r="K152" s="105">
        <v>1.0570651782036938E-3</v>
      </c>
      <c r="L152" s="517">
        <f t="shared" si="2"/>
        <v>69</v>
      </c>
    </row>
    <row r="153" spans="1:12" hidden="1" outlineLevel="1" x14ac:dyDescent="0.2">
      <c r="B153" s="347">
        <v>568.65</v>
      </c>
      <c r="C153" s="104" t="s">
        <v>1571</v>
      </c>
      <c r="D153" s="473" t="s">
        <v>845</v>
      </c>
      <c r="E153" s="211" t="s">
        <v>1060</v>
      </c>
      <c r="F153" s="141" t="s">
        <v>1579</v>
      </c>
      <c r="G153" s="33" t="s">
        <v>846</v>
      </c>
      <c r="H153" s="457">
        <v>14560.800000000001</v>
      </c>
      <c r="I153" s="144">
        <v>1.89</v>
      </c>
      <c r="J153" s="458">
        <v>27519.91</v>
      </c>
      <c r="K153" s="105">
        <v>1.0436145655291777E-3</v>
      </c>
      <c r="L153" s="517">
        <f t="shared" si="2"/>
        <v>7280</v>
      </c>
    </row>
    <row r="154" spans="1:12" hidden="1" outlineLevel="1" x14ac:dyDescent="0.2">
      <c r="B154" s="347">
        <v>2153.9</v>
      </c>
      <c r="C154" s="111" t="s">
        <v>338</v>
      </c>
      <c r="D154" s="54" t="s">
        <v>360</v>
      </c>
      <c r="E154" s="211" t="s">
        <v>979</v>
      </c>
      <c r="F154" s="141" t="s">
        <v>1367</v>
      </c>
      <c r="G154" s="33" t="s">
        <v>25</v>
      </c>
      <c r="H154" s="304">
        <v>933.05</v>
      </c>
      <c r="I154" s="34">
        <v>29.26</v>
      </c>
      <c r="J154" s="35">
        <v>27301.040000000001</v>
      </c>
      <c r="K154" s="105">
        <v>1.0353145412937289E-3</v>
      </c>
      <c r="L154" s="517">
        <f t="shared" si="2"/>
        <v>466</v>
      </c>
    </row>
    <row r="155" spans="1:12" hidden="1" outlineLevel="1" x14ac:dyDescent="0.2">
      <c r="B155" s="347">
        <v>484.7</v>
      </c>
      <c r="C155" s="104" t="s">
        <v>568</v>
      </c>
      <c r="D155" s="241" t="s">
        <v>896</v>
      </c>
      <c r="E155" s="211" t="s">
        <v>1060</v>
      </c>
      <c r="F155" s="141" t="s">
        <v>987</v>
      </c>
      <c r="G155" s="33" t="s">
        <v>172</v>
      </c>
      <c r="H155" s="402">
        <v>13</v>
      </c>
      <c r="I155" s="34">
        <v>2080.0500000000002</v>
      </c>
      <c r="J155" s="35">
        <v>27040.65</v>
      </c>
      <c r="K155" s="105">
        <v>1.0254399887709138E-3</v>
      </c>
      <c r="L155" s="517">
        <f t="shared" si="2"/>
        <v>6</v>
      </c>
    </row>
    <row r="156" spans="1:12" ht="25.5" hidden="1" outlineLevel="1" x14ac:dyDescent="0.2">
      <c r="B156" s="347">
        <v>29.09</v>
      </c>
      <c r="C156" s="104" t="s">
        <v>906</v>
      </c>
      <c r="D156" s="37" t="s">
        <v>24</v>
      </c>
      <c r="E156" s="211" t="s">
        <v>979</v>
      </c>
      <c r="F156" s="141" t="s">
        <v>1166</v>
      </c>
      <c r="G156" s="33" t="s">
        <v>25</v>
      </c>
      <c r="H156" s="142">
        <v>326</v>
      </c>
      <c r="I156" s="34">
        <v>82.47</v>
      </c>
      <c r="J156" s="35">
        <v>26885.22</v>
      </c>
      <c r="K156" s="105">
        <v>1.0195457466778185E-3</v>
      </c>
      <c r="L156" s="517">
        <f t="shared" si="2"/>
        <v>163</v>
      </c>
    </row>
    <row r="157" spans="1:12" hidden="1" outlineLevel="1" x14ac:dyDescent="0.2">
      <c r="B157" s="347">
        <v>641.99</v>
      </c>
      <c r="C157" s="104" t="s">
        <v>145</v>
      </c>
      <c r="D157" s="47" t="s">
        <v>816</v>
      </c>
      <c r="E157" s="211" t="s">
        <v>979</v>
      </c>
      <c r="F157" s="141" t="s">
        <v>1257</v>
      </c>
      <c r="G157" s="33" t="s">
        <v>25</v>
      </c>
      <c r="H157" s="304">
        <v>568.65</v>
      </c>
      <c r="I157" s="34">
        <v>47.21</v>
      </c>
      <c r="J157" s="35">
        <v>26845.97</v>
      </c>
      <c r="K157" s="105">
        <v>1.0180573017048145E-3</v>
      </c>
      <c r="L157" s="517">
        <f t="shared" si="2"/>
        <v>284</v>
      </c>
    </row>
    <row r="158" spans="1:12" hidden="1" outlineLevel="1" x14ac:dyDescent="0.2">
      <c r="B158" s="347">
        <v>234.32</v>
      </c>
      <c r="C158" s="104" t="s">
        <v>151</v>
      </c>
      <c r="D158" s="47" t="s">
        <v>148</v>
      </c>
      <c r="E158" s="211" t="s">
        <v>979</v>
      </c>
      <c r="F158" s="141" t="s">
        <v>1261</v>
      </c>
      <c r="G158" s="33" t="s">
        <v>25</v>
      </c>
      <c r="H158" s="304">
        <v>234.32</v>
      </c>
      <c r="I158" s="34">
        <v>113.66</v>
      </c>
      <c r="J158" s="35">
        <v>26632.81</v>
      </c>
      <c r="K158" s="105">
        <v>1.0099738130310435E-3</v>
      </c>
      <c r="L158" s="517">
        <f t="shared" si="2"/>
        <v>117</v>
      </c>
    </row>
    <row r="159" spans="1:12" hidden="1" outlineLevel="1" x14ac:dyDescent="0.2">
      <c r="B159" s="347">
        <v>234.32</v>
      </c>
      <c r="C159" s="110" t="s">
        <v>1023</v>
      </c>
      <c r="D159" s="47" t="s">
        <v>939</v>
      </c>
      <c r="E159" s="211" t="s">
        <v>979</v>
      </c>
      <c r="F159" s="141" t="s">
        <v>1215</v>
      </c>
      <c r="G159" s="33" t="s">
        <v>1057</v>
      </c>
      <c r="H159" s="304">
        <v>267</v>
      </c>
      <c r="I159" s="34">
        <v>98.8</v>
      </c>
      <c r="J159" s="35">
        <v>26379.599999999999</v>
      </c>
      <c r="K159" s="105">
        <v>1.0003715416523344E-3</v>
      </c>
      <c r="L159" s="517">
        <f t="shared" si="2"/>
        <v>133</v>
      </c>
    </row>
    <row r="160" spans="1:12" ht="51" hidden="1" outlineLevel="1" x14ac:dyDescent="0.2">
      <c r="B160" s="347">
        <v>234.32</v>
      </c>
      <c r="C160" s="109" t="s">
        <v>1004</v>
      </c>
      <c r="D160" s="47">
        <v>5678</v>
      </c>
      <c r="E160" s="211" t="s">
        <v>1126</v>
      </c>
      <c r="F160" s="141" t="s">
        <v>1200</v>
      </c>
      <c r="G160" s="33" t="s">
        <v>1201</v>
      </c>
      <c r="H160" s="304">
        <v>193</v>
      </c>
      <c r="I160" s="34">
        <v>134.99</v>
      </c>
      <c r="J160" s="35">
        <v>26053.07</v>
      </c>
      <c r="K160" s="105">
        <v>9.879888171418895E-4</v>
      </c>
      <c r="L160" s="517">
        <f t="shared" si="2"/>
        <v>96</v>
      </c>
    </row>
    <row r="161" spans="2:12" hidden="1" outlineLevel="1" x14ac:dyDescent="0.2">
      <c r="B161" s="347">
        <v>568.65</v>
      </c>
      <c r="C161" s="111" t="s">
        <v>1070</v>
      </c>
      <c r="D161" s="54" t="s">
        <v>851</v>
      </c>
      <c r="E161" s="211" t="s">
        <v>1060</v>
      </c>
      <c r="F161" s="141" t="s">
        <v>1594</v>
      </c>
      <c r="G161" s="33" t="s">
        <v>31</v>
      </c>
      <c r="H161" s="304">
        <v>1855.84</v>
      </c>
      <c r="I161" s="34">
        <v>13.89</v>
      </c>
      <c r="J161" s="35">
        <v>25777.62</v>
      </c>
      <c r="K161" s="105">
        <v>9.775431568154198E-4</v>
      </c>
      <c r="L161" s="517">
        <f t="shared" si="2"/>
        <v>927</v>
      </c>
    </row>
    <row r="162" spans="2:12" hidden="1" outlineLevel="1" x14ac:dyDescent="0.2">
      <c r="B162" s="347">
        <v>106.75</v>
      </c>
      <c r="C162" s="109" t="s">
        <v>783</v>
      </c>
      <c r="D162" s="50" t="s">
        <v>749</v>
      </c>
      <c r="E162" s="212" t="s">
        <v>979</v>
      </c>
      <c r="F162" s="213" t="s">
        <v>1174</v>
      </c>
      <c r="G162" s="51" t="s">
        <v>1175</v>
      </c>
      <c r="H162" s="304">
        <v>16269.93136182311</v>
      </c>
      <c r="I162" s="34">
        <v>1.57</v>
      </c>
      <c r="J162" s="35">
        <v>25543.79</v>
      </c>
      <c r="K162" s="105">
        <v>9.6867581699280837E-4</v>
      </c>
      <c r="L162" s="517">
        <f t="shared" si="2"/>
        <v>8134</v>
      </c>
    </row>
    <row r="163" spans="2:12" hidden="1" outlineLevel="1" x14ac:dyDescent="0.2">
      <c r="B163" s="347">
        <v>716.70999999999992</v>
      </c>
      <c r="C163" s="381" t="s">
        <v>30</v>
      </c>
      <c r="D163" s="221" t="s">
        <v>937</v>
      </c>
      <c r="E163" s="211" t="s">
        <v>979</v>
      </c>
      <c r="F163" s="141" t="s">
        <v>1173</v>
      </c>
      <c r="G163" s="33" t="s">
        <v>1170</v>
      </c>
      <c r="H163" s="304">
        <v>1627.53</v>
      </c>
      <c r="I163" s="34">
        <v>15.66</v>
      </c>
      <c r="J163" s="35">
        <v>25487.119999999999</v>
      </c>
      <c r="K163" s="105">
        <v>9.6652676790694506E-4</v>
      </c>
      <c r="L163" s="517">
        <f t="shared" si="2"/>
        <v>813</v>
      </c>
    </row>
    <row r="164" spans="2:12" hidden="1" outlineLevel="1" x14ac:dyDescent="0.2">
      <c r="B164" s="347">
        <v>37.75</v>
      </c>
      <c r="C164" s="118" t="s">
        <v>1558</v>
      </c>
      <c r="D164" s="114" t="s">
        <v>632</v>
      </c>
      <c r="E164" s="211" t="s">
        <v>979</v>
      </c>
      <c r="F164" s="141" t="s">
        <v>1509</v>
      </c>
      <c r="G164" s="33" t="s">
        <v>172</v>
      </c>
      <c r="H164" s="304">
        <v>4</v>
      </c>
      <c r="I164" s="34">
        <v>6167.72</v>
      </c>
      <c r="J164" s="35">
        <v>24670.880000000001</v>
      </c>
      <c r="K164" s="105">
        <v>9.3557318001485034E-4</v>
      </c>
      <c r="L164" s="517">
        <f t="shared" si="2"/>
        <v>2</v>
      </c>
    </row>
    <row r="165" spans="2:12" hidden="1" outlineLevel="1" x14ac:dyDescent="0.2">
      <c r="B165" s="347">
        <v>61.03</v>
      </c>
      <c r="C165" s="301" t="s">
        <v>1020</v>
      </c>
      <c r="D165" s="115" t="s">
        <v>862</v>
      </c>
      <c r="E165" s="211" t="s">
        <v>1060</v>
      </c>
      <c r="F165" s="141" t="s">
        <v>1135</v>
      </c>
      <c r="G165" s="33" t="s">
        <v>5</v>
      </c>
      <c r="H165" s="304">
        <v>26.7</v>
      </c>
      <c r="I165" s="34">
        <v>921.02</v>
      </c>
      <c r="J165" s="35">
        <v>24591.23</v>
      </c>
      <c r="K165" s="105">
        <v>9.3255267957918764E-4</v>
      </c>
      <c r="L165" s="517">
        <f t="shared" si="2"/>
        <v>13</v>
      </c>
    </row>
    <row r="166" spans="2:12" hidden="1" outlineLevel="1" x14ac:dyDescent="0.2">
      <c r="B166" s="347">
        <v>312.66900000000004</v>
      </c>
      <c r="C166" s="118" t="s">
        <v>494</v>
      </c>
      <c r="D166" s="54" t="s">
        <v>294</v>
      </c>
      <c r="E166" s="211" t="s">
        <v>979</v>
      </c>
      <c r="F166" s="141" t="s">
        <v>1338</v>
      </c>
      <c r="G166" s="33" t="s">
        <v>1057</v>
      </c>
      <c r="H166" s="304">
        <v>880.67</v>
      </c>
      <c r="I166" s="34">
        <v>27.68</v>
      </c>
      <c r="J166" s="35">
        <v>24376.95</v>
      </c>
      <c r="K166" s="105">
        <v>9.2442671808070915E-4</v>
      </c>
      <c r="L166" s="517">
        <f t="shared" si="2"/>
        <v>440</v>
      </c>
    </row>
    <row r="167" spans="2:12" hidden="1" outlineLevel="1" x14ac:dyDescent="0.2">
      <c r="B167" s="347">
        <v>684.81</v>
      </c>
      <c r="C167" s="113" t="s">
        <v>1037</v>
      </c>
      <c r="D167" s="54" t="s">
        <v>58</v>
      </c>
      <c r="E167" s="211" t="s">
        <v>979</v>
      </c>
      <c r="F167" s="141" t="s">
        <v>1188</v>
      </c>
      <c r="G167" s="33" t="s">
        <v>1057</v>
      </c>
      <c r="H167" s="304">
        <v>185</v>
      </c>
      <c r="I167" s="34">
        <v>130.72999999999999</v>
      </c>
      <c r="J167" s="35">
        <v>24185.05</v>
      </c>
      <c r="K167" s="105">
        <v>9.171494546330798E-4</v>
      </c>
      <c r="L167" s="517">
        <f t="shared" si="2"/>
        <v>92</v>
      </c>
    </row>
    <row r="168" spans="2:12" hidden="1" outlineLevel="1" x14ac:dyDescent="0.2">
      <c r="B168" s="347">
        <v>442.15999999999997</v>
      </c>
      <c r="C168" s="118" t="s">
        <v>727</v>
      </c>
      <c r="D168" s="54" t="s">
        <v>701</v>
      </c>
      <c r="E168" s="211" t="s">
        <v>979</v>
      </c>
      <c r="F168" s="141" t="s">
        <v>1448</v>
      </c>
      <c r="G168" s="33" t="s">
        <v>172</v>
      </c>
      <c r="H168" s="304">
        <v>1</v>
      </c>
      <c r="I168" s="34">
        <v>23905.18</v>
      </c>
      <c r="J168" s="35">
        <v>23905.18</v>
      </c>
      <c r="K168" s="105">
        <v>9.0653617833767589E-4</v>
      </c>
      <c r="L168" s="517">
        <f t="shared" si="2"/>
        <v>0</v>
      </c>
    </row>
    <row r="169" spans="2:12" hidden="1" outlineLevel="1" x14ac:dyDescent="0.2">
      <c r="B169" s="347">
        <v>2</v>
      </c>
      <c r="C169" s="192" t="s">
        <v>603</v>
      </c>
      <c r="D169" s="184" t="s">
        <v>746</v>
      </c>
      <c r="E169" s="211" t="s">
        <v>979</v>
      </c>
      <c r="F169" s="141" t="s">
        <v>1502</v>
      </c>
      <c r="G169" s="33" t="s">
        <v>25</v>
      </c>
      <c r="H169" s="304">
        <v>34.090000000000003</v>
      </c>
      <c r="I169" s="34">
        <v>700.39</v>
      </c>
      <c r="J169" s="35">
        <v>23876.3</v>
      </c>
      <c r="K169" s="105">
        <v>9.0544098621486431E-4</v>
      </c>
      <c r="L169" s="517">
        <f t="shared" si="2"/>
        <v>17</v>
      </c>
    </row>
    <row r="170" spans="2:12" hidden="1" outlineLevel="1" x14ac:dyDescent="0.2">
      <c r="B170" s="347">
        <v>10</v>
      </c>
      <c r="C170" s="113" t="s">
        <v>156</v>
      </c>
      <c r="D170" s="114" t="s">
        <v>67</v>
      </c>
      <c r="E170" s="211" t="s">
        <v>979</v>
      </c>
      <c r="F170" s="141" t="s">
        <v>1194</v>
      </c>
      <c r="G170" s="33" t="s">
        <v>1057</v>
      </c>
      <c r="H170" s="304">
        <v>716.71</v>
      </c>
      <c r="I170" s="34">
        <v>32.5</v>
      </c>
      <c r="J170" s="35">
        <v>23293.08</v>
      </c>
      <c r="K170" s="105">
        <v>8.8332402119179832E-4</v>
      </c>
      <c r="L170" s="517">
        <f t="shared" si="2"/>
        <v>358</v>
      </c>
    </row>
    <row r="171" spans="2:12" ht="25.5" hidden="1" outlineLevel="1" x14ac:dyDescent="0.2">
      <c r="B171" s="347">
        <v>10</v>
      </c>
      <c r="C171" s="118" t="s">
        <v>603</v>
      </c>
      <c r="D171" s="114">
        <v>170191</v>
      </c>
      <c r="E171" s="211" t="s">
        <v>1127</v>
      </c>
      <c r="F171" s="141" t="s">
        <v>1591</v>
      </c>
      <c r="G171" s="33" t="s">
        <v>1057</v>
      </c>
      <c r="H171" s="304">
        <v>70.819999999999993</v>
      </c>
      <c r="I171" s="34">
        <v>323.05</v>
      </c>
      <c r="J171" s="35">
        <v>22878.400000000001</v>
      </c>
      <c r="K171" s="105">
        <v>8.6759845784389346E-4</v>
      </c>
      <c r="L171" s="517">
        <f t="shared" si="2"/>
        <v>35</v>
      </c>
    </row>
    <row r="172" spans="2:12" hidden="1" outlineLevel="1" x14ac:dyDescent="0.2">
      <c r="B172" s="347">
        <v>10</v>
      </c>
      <c r="C172" s="367" t="s">
        <v>125</v>
      </c>
      <c r="D172" s="178" t="s">
        <v>787</v>
      </c>
      <c r="E172" s="211" t="s">
        <v>979</v>
      </c>
      <c r="F172" s="141" t="s">
        <v>1233</v>
      </c>
      <c r="G172" s="33" t="s">
        <v>172</v>
      </c>
      <c r="H172" s="304">
        <v>22</v>
      </c>
      <c r="I172" s="34">
        <v>1033.3</v>
      </c>
      <c r="J172" s="35">
        <v>22732.6</v>
      </c>
      <c r="K172" s="105">
        <v>8.6206940619895135E-4</v>
      </c>
      <c r="L172" s="517">
        <f t="shared" si="2"/>
        <v>11</v>
      </c>
    </row>
    <row r="173" spans="2:12" hidden="1" outlineLevel="1" x14ac:dyDescent="0.2">
      <c r="B173" s="347">
        <v>3</v>
      </c>
      <c r="C173" s="118" t="s">
        <v>758</v>
      </c>
      <c r="D173" s="114" t="s">
        <v>966</v>
      </c>
      <c r="E173" s="211" t="s">
        <v>979</v>
      </c>
      <c r="F173" s="141" t="s">
        <v>1505</v>
      </c>
      <c r="G173" s="33" t="s">
        <v>172</v>
      </c>
      <c r="H173" s="304">
        <v>3</v>
      </c>
      <c r="I173" s="34">
        <v>7442.15</v>
      </c>
      <c r="J173" s="35">
        <v>22326.45</v>
      </c>
      <c r="K173" s="105">
        <v>8.4666731891779121E-4</v>
      </c>
      <c r="L173" s="517">
        <f t="shared" si="2"/>
        <v>1</v>
      </c>
    </row>
    <row r="174" spans="2:12" hidden="1" outlineLevel="1" x14ac:dyDescent="0.2">
      <c r="B174" s="347">
        <v>40</v>
      </c>
      <c r="C174" s="367" t="s">
        <v>100</v>
      </c>
      <c r="D174" s="178" t="s">
        <v>101</v>
      </c>
      <c r="E174" s="211" t="s">
        <v>979</v>
      </c>
      <c r="F174" s="141" t="s">
        <v>1218</v>
      </c>
      <c r="G174" s="33" t="s">
        <v>172</v>
      </c>
      <c r="H174" s="304">
        <v>25</v>
      </c>
      <c r="I174" s="34">
        <v>858.03</v>
      </c>
      <c r="J174" s="35">
        <v>21450.75</v>
      </c>
      <c r="K174" s="105">
        <v>8.1345887909971401E-4</v>
      </c>
      <c r="L174" s="517">
        <f t="shared" si="2"/>
        <v>12</v>
      </c>
    </row>
    <row r="175" spans="2:12" ht="25.5" hidden="1" outlineLevel="1" x14ac:dyDescent="0.2">
      <c r="B175" s="347">
        <v>2</v>
      </c>
      <c r="C175" s="113" t="s">
        <v>822</v>
      </c>
      <c r="D175" s="174" t="s">
        <v>579</v>
      </c>
      <c r="E175" s="212" t="s">
        <v>979</v>
      </c>
      <c r="F175" s="213" t="s">
        <v>1268</v>
      </c>
      <c r="G175" s="51" t="s">
        <v>1057</v>
      </c>
      <c r="H175" s="304">
        <v>684.81</v>
      </c>
      <c r="I175" s="34">
        <v>31.22</v>
      </c>
      <c r="J175" s="35">
        <v>21379.77</v>
      </c>
      <c r="K175" s="105">
        <v>8.1076716383388417E-4</v>
      </c>
      <c r="L175" s="517">
        <f t="shared" si="2"/>
        <v>342</v>
      </c>
    </row>
    <row r="176" spans="2:12" hidden="1" outlineLevel="1" x14ac:dyDescent="0.2">
      <c r="B176" s="347">
        <v>1</v>
      </c>
      <c r="C176" s="192" t="s">
        <v>1565</v>
      </c>
      <c r="D176" s="184" t="s">
        <v>933</v>
      </c>
      <c r="E176" s="211" t="s">
        <v>1060</v>
      </c>
      <c r="F176" s="141" t="s">
        <v>1590</v>
      </c>
      <c r="G176" s="33" t="s">
        <v>5</v>
      </c>
      <c r="H176" s="304">
        <v>151.43</v>
      </c>
      <c r="I176" s="34">
        <v>141.01</v>
      </c>
      <c r="J176" s="35">
        <v>21353.14</v>
      </c>
      <c r="K176" s="105">
        <v>8.097572965821366E-4</v>
      </c>
      <c r="L176" s="517">
        <f t="shared" si="2"/>
        <v>75</v>
      </c>
    </row>
    <row r="177" spans="2:12" ht="38.25" hidden="1" outlineLevel="1" x14ac:dyDescent="0.2">
      <c r="B177" s="347">
        <v>703</v>
      </c>
      <c r="C177" s="366" t="s">
        <v>1570</v>
      </c>
      <c r="D177" s="507" t="s">
        <v>836</v>
      </c>
      <c r="E177" s="211" t="s">
        <v>1060</v>
      </c>
      <c r="F177" s="141" t="s">
        <v>1171</v>
      </c>
      <c r="G177" s="33" t="s">
        <v>5</v>
      </c>
      <c r="H177" s="457">
        <v>865.68</v>
      </c>
      <c r="I177" s="144">
        <v>24.64</v>
      </c>
      <c r="J177" s="458">
        <v>21330.36</v>
      </c>
      <c r="K177" s="105">
        <v>8.0889342966532056E-4</v>
      </c>
      <c r="L177" s="517">
        <f t="shared" si="2"/>
        <v>432</v>
      </c>
    </row>
    <row r="178" spans="2:12" hidden="1" outlineLevel="1" x14ac:dyDescent="0.2">
      <c r="B178" s="347">
        <v>427</v>
      </c>
      <c r="C178" s="367" t="s">
        <v>64</v>
      </c>
      <c r="D178" s="115" t="s">
        <v>67</v>
      </c>
      <c r="E178" s="211" t="s">
        <v>979</v>
      </c>
      <c r="F178" s="141" t="s">
        <v>1194</v>
      </c>
      <c r="G178" s="33" t="s">
        <v>1057</v>
      </c>
      <c r="H178" s="304">
        <v>646.79999999999995</v>
      </c>
      <c r="I178" s="34">
        <v>32.5</v>
      </c>
      <c r="J178" s="35">
        <v>21021</v>
      </c>
      <c r="K178" s="105">
        <v>7.971618287265055E-4</v>
      </c>
      <c r="L178" s="517">
        <f t="shared" si="2"/>
        <v>323</v>
      </c>
    </row>
    <row r="179" spans="2:12" hidden="1" outlineLevel="1" x14ac:dyDescent="0.2">
      <c r="B179" s="347">
        <v>155</v>
      </c>
      <c r="C179" s="118" t="s">
        <v>612</v>
      </c>
      <c r="D179" s="114" t="s">
        <v>792</v>
      </c>
      <c r="E179" s="211" t="s">
        <v>979</v>
      </c>
      <c r="F179" s="141" t="s">
        <v>1514</v>
      </c>
      <c r="G179" s="33" t="s">
        <v>1057</v>
      </c>
      <c r="H179" s="304">
        <v>1738.06</v>
      </c>
      <c r="I179" s="34">
        <v>11.99</v>
      </c>
      <c r="J179" s="35">
        <v>20839.34</v>
      </c>
      <c r="K179" s="105">
        <v>7.9027288824762927E-4</v>
      </c>
      <c r="L179" s="517">
        <f t="shared" si="2"/>
        <v>869</v>
      </c>
    </row>
    <row r="180" spans="2:12" hidden="1" outlineLevel="1" x14ac:dyDescent="0.2">
      <c r="B180" s="347">
        <v>261</v>
      </c>
      <c r="C180" s="366" t="s">
        <v>567</v>
      </c>
      <c r="D180" s="388" t="s">
        <v>896</v>
      </c>
      <c r="E180" s="211" t="s">
        <v>1060</v>
      </c>
      <c r="F180" s="141" t="s">
        <v>1153</v>
      </c>
      <c r="G180" s="33" t="s">
        <v>172</v>
      </c>
      <c r="H180" s="402">
        <v>10</v>
      </c>
      <c r="I180" s="34">
        <v>2080.0500000000002</v>
      </c>
      <c r="J180" s="35">
        <v>20800.5</v>
      </c>
      <c r="K180" s="105">
        <v>7.887999913622414E-4</v>
      </c>
      <c r="L180" s="517">
        <f t="shared" si="2"/>
        <v>5</v>
      </c>
    </row>
    <row r="181" spans="2:12" hidden="1" outlineLevel="1" x14ac:dyDescent="0.2">
      <c r="B181" s="347">
        <v>51</v>
      </c>
      <c r="C181" s="118" t="s">
        <v>1033</v>
      </c>
      <c r="D181" s="178" t="s">
        <v>144</v>
      </c>
      <c r="E181" s="211" t="s">
        <v>979</v>
      </c>
      <c r="F181" s="141" t="s">
        <v>1252</v>
      </c>
      <c r="G181" s="33" t="s">
        <v>1057</v>
      </c>
      <c r="H181" s="304">
        <v>1048.46</v>
      </c>
      <c r="I181" s="34">
        <v>19.5</v>
      </c>
      <c r="J181" s="35">
        <v>20444.97</v>
      </c>
      <c r="K181" s="105">
        <v>7.7531752406919481E-4</v>
      </c>
      <c r="L181" s="517">
        <f t="shared" si="2"/>
        <v>524</v>
      </c>
    </row>
    <row r="182" spans="2:12" ht="25.5" hidden="1" outlineLevel="1" x14ac:dyDescent="0.2">
      <c r="B182" s="347">
        <v>42</v>
      </c>
      <c r="C182" s="118" t="s">
        <v>1113</v>
      </c>
      <c r="D182" s="114" t="s">
        <v>849</v>
      </c>
      <c r="E182" s="211" t="s">
        <v>1060</v>
      </c>
      <c r="F182" s="141" t="s">
        <v>1628</v>
      </c>
      <c r="G182" s="33" t="s">
        <v>31</v>
      </c>
      <c r="H182" s="304">
        <v>1091.0999999999999</v>
      </c>
      <c r="I182" s="34">
        <v>18.350000000000001</v>
      </c>
      <c r="J182" s="35">
        <v>20021.689999999999</v>
      </c>
      <c r="K182" s="105">
        <v>7.5926583010300106E-4</v>
      </c>
      <c r="L182" s="517">
        <f t="shared" si="2"/>
        <v>545</v>
      </c>
    </row>
    <row r="183" spans="2:12" hidden="1" outlineLevel="1" x14ac:dyDescent="0.2">
      <c r="B183" s="347">
        <v>121</v>
      </c>
      <c r="C183" s="366" t="s">
        <v>1045</v>
      </c>
      <c r="D183" s="115" t="s">
        <v>1575</v>
      </c>
      <c r="E183" s="211" t="s">
        <v>1146</v>
      </c>
      <c r="F183" s="141" t="s">
        <v>1587</v>
      </c>
      <c r="G183" s="33" t="s">
        <v>172</v>
      </c>
      <c r="H183" s="457">
        <v>1</v>
      </c>
      <c r="I183" s="144">
        <v>18779.71</v>
      </c>
      <c r="J183" s="458">
        <v>18779.71</v>
      </c>
      <c r="K183" s="105">
        <v>7.1216725971901625E-4</v>
      </c>
      <c r="L183" s="517">
        <f t="shared" si="2"/>
        <v>0</v>
      </c>
    </row>
    <row r="184" spans="2:12" hidden="1" outlineLevel="1" x14ac:dyDescent="0.2">
      <c r="B184" s="347">
        <v>1</v>
      </c>
      <c r="C184" s="118" t="s">
        <v>485</v>
      </c>
      <c r="D184" s="114" t="s">
        <v>484</v>
      </c>
      <c r="E184" s="211" t="s">
        <v>979</v>
      </c>
      <c r="F184" s="141" t="s">
        <v>1490</v>
      </c>
      <c r="G184" s="33" t="s">
        <v>1057</v>
      </c>
      <c r="H184" s="304">
        <v>409.13</v>
      </c>
      <c r="I184" s="34">
        <v>45.05</v>
      </c>
      <c r="J184" s="35">
        <v>18431.310000000001</v>
      </c>
      <c r="K184" s="105">
        <v>6.9895517746182997E-4</v>
      </c>
      <c r="L184" s="517">
        <f t="shared" si="2"/>
        <v>204</v>
      </c>
    </row>
    <row r="185" spans="2:12" hidden="1" outlineLevel="1" x14ac:dyDescent="0.2">
      <c r="B185" s="347">
        <v>16</v>
      </c>
      <c r="C185" s="118" t="s">
        <v>1071</v>
      </c>
      <c r="D185" s="114" t="s">
        <v>850</v>
      </c>
      <c r="E185" s="211" t="s">
        <v>1060</v>
      </c>
      <c r="F185" s="141" t="s">
        <v>1595</v>
      </c>
      <c r="G185" s="33" t="s">
        <v>31</v>
      </c>
      <c r="H185" s="304">
        <v>1855.84</v>
      </c>
      <c r="I185" s="34">
        <v>9.8800000000000008</v>
      </c>
      <c r="J185" s="35">
        <v>18335.7</v>
      </c>
      <c r="K185" s="105">
        <v>6.9532943927408722E-4</v>
      </c>
      <c r="L185" s="517">
        <f t="shared" si="2"/>
        <v>927</v>
      </c>
    </row>
    <row r="186" spans="2:12" hidden="1" outlineLevel="1" x14ac:dyDescent="0.2">
      <c r="B186" s="347">
        <v>78</v>
      </c>
      <c r="C186" s="366" t="s">
        <v>649</v>
      </c>
      <c r="D186" s="459">
        <v>200602</v>
      </c>
      <c r="E186" s="211" t="s">
        <v>1127</v>
      </c>
      <c r="F186" s="141" t="s">
        <v>1160</v>
      </c>
      <c r="G186" s="33" t="s">
        <v>172</v>
      </c>
      <c r="H186" s="402">
        <v>852</v>
      </c>
      <c r="I186" s="144">
        <v>21.45</v>
      </c>
      <c r="J186" s="458">
        <v>18275.400000000001</v>
      </c>
      <c r="K186" s="105">
        <v>6.9304273272957422E-4</v>
      </c>
      <c r="L186" s="517">
        <f t="shared" si="2"/>
        <v>426</v>
      </c>
    </row>
    <row r="187" spans="2:12" hidden="1" outlineLevel="1" x14ac:dyDescent="0.2">
      <c r="B187" s="347">
        <v>8</v>
      </c>
      <c r="C187" s="118" t="s">
        <v>463</v>
      </c>
      <c r="D187" s="114" t="s">
        <v>456</v>
      </c>
      <c r="E187" s="211" t="s">
        <v>979</v>
      </c>
      <c r="F187" s="141" t="s">
        <v>1471</v>
      </c>
      <c r="G187" s="33" t="s">
        <v>1057</v>
      </c>
      <c r="H187" s="304">
        <v>554</v>
      </c>
      <c r="I187" s="34">
        <v>32.5</v>
      </c>
      <c r="J187" s="35">
        <v>18005</v>
      </c>
      <c r="K187" s="105">
        <v>6.8278857933593701E-4</v>
      </c>
      <c r="L187" s="517">
        <f t="shared" si="2"/>
        <v>277</v>
      </c>
    </row>
    <row r="188" spans="2:12" hidden="1" outlineLevel="1" x14ac:dyDescent="0.2">
      <c r="B188" s="347">
        <v>29</v>
      </c>
      <c r="C188" s="118" t="s">
        <v>387</v>
      </c>
      <c r="D188" s="114" t="s">
        <v>396</v>
      </c>
      <c r="E188" s="211" t="s">
        <v>979</v>
      </c>
      <c r="F188" s="141" t="s">
        <v>1393</v>
      </c>
      <c r="G188" s="33" t="s">
        <v>172</v>
      </c>
      <c r="H188" s="304">
        <v>103</v>
      </c>
      <c r="I188" s="34">
        <v>173.55</v>
      </c>
      <c r="J188" s="35">
        <v>17875.650000000001</v>
      </c>
      <c r="K188" s="105">
        <v>6.7788334730388465E-4</v>
      </c>
      <c r="L188" s="517">
        <f t="shared" si="2"/>
        <v>51</v>
      </c>
    </row>
    <row r="189" spans="2:12" hidden="1" outlineLevel="1" x14ac:dyDescent="0.2">
      <c r="B189" s="347">
        <v>47</v>
      </c>
      <c r="C189" s="113" t="s">
        <v>174</v>
      </c>
      <c r="D189" s="114" t="s">
        <v>175</v>
      </c>
      <c r="E189" s="211" t="s">
        <v>979</v>
      </c>
      <c r="F189" s="141" t="s">
        <v>1277</v>
      </c>
      <c r="G189" s="33" t="s">
        <v>25</v>
      </c>
      <c r="H189" s="304">
        <v>703</v>
      </c>
      <c r="I189" s="34">
        <v>25.03</v>
      </c>
      <c r="J189" s="35">
        <v>17596.09</v>
      </c>
      <c r="K189" s="105">
        <v>6.6728182687960497E-4</v>
      </c>
      <c r="L189" s="517">
        <f t="shared" si="2"/>
        <v>351</v>
      </c>
    </row>
    <row r="190" spans="2:12" ht="38.25" hidden="1" outlineLevel="1" x14ac:dyDescent="0.2">
      <c r="B190" s="347">
        <v>3</v>
      </c>
      <c r="C190" s="113" t="s">
        <v>1117</v>
      </c>
      <c r="D190" s="114" t="s">
        <v>935</v>
      </c>
      <c r="E190" s="211" t="s">
        <v>1060</v>
      </c>
      <c r="F190" s="141" t="s">
        <v>1631</v>
      </c>
      <c r="G190" s="33" t="s">
        <v>5</v>
      </c>
      <c r="H190" s="304">
        <v>18940.55</v>
      </c>
      <c r="I190" s="34">
        <v>0.9</v>
      </c>
      <c r="J190" s="35">
        <v>17046.5</v>
      </c>
      <c r="K190" s="105">
        <v>6.464401842627076E-4</v>
      </c>
      <c r="L190" s="517">
        <f t="shared" si="2"/>
        <v>9470</v>
      </c>
    </row>
    <row r="191" spans="2:12" hidden="1" outlineLevel="1" x14ac:dyDescent="0.2">
      <c r="B191" s="347">
        <v>67</v>
      </c>
      <c r="C191" s="118" t="s">
        <v>300</v>
      </c>
      <c r="D191" s="114" t="s">
        <v>301</v>
      </c>
      <c r="E191" s="211" t="s">
        <v>979</v>
      </c>
      <c r="F191" s="141" t="s">
        <v>1342</v>
      </c>
      <c r="G191" s="33" t="s">
        <v>172</v>
      </c>
      <c r="H191" s="304">
        <v>67</v>
      </c>
      <c r="I191" s="34">
        <v>252.84</v>
      </c>
      <c r="J191" s="35">
        <v>16940.28</v>
      </c>
      <c r="K191" s="105">
        <v>6.424120919051922E-4</v>
      </c>
      <c r="L191" s="517">
        <f t="shared" si="2"/>
        <v>33</v>
      </c>
    </row>
    <row r="192" spans="2:12" hidden="1" outlineLevel="1" x14ac:dyDescent="0.2">
      <c r="B192" s="347">
        <v>2</v>
      </c>
      <c r="C192" s="118" t="s">
        <v>1087</v>
      </c>
      <c r="D192" s="114" t="s">
        <v>876</v>
      </c>
      <c r="E192" s="211" t="s">
        <v>1060</v>
      </c>
      <c r="F192" s="141" t="s">
        <v>1608</v>
      </c>
      <c r="G192" s="33" t="s">
        <v>25</v>
      </c>
      <c r="H192" s="304">
        <v>57</v>
      </c>
      <c r="I192" s="34">
        <v>296.91000000000003</v>
      </c>
      <c r="J192" s="35">
        <v>16923.87</v>
      </c>
      <c r="K192" s="105">
        <v>6.4178978917889934E-4</v>
      </c>
      <c r="L192" s="517">
        <f t="shared" si="2"/>
        <v>28</v>
      </c>
    </row>
    <row r="193" spans="2:12" ht="25.5" hidden="1" outlineLevel="1" x14ac:dyDescent="0.2">
      <c r="B193" s="347">
        <v>2</v>
      </c>
      <c r="C193" s="366" t="s">
        <v>905</v>
      </c>
      <c r="D193" s="178" t="s">
        <v>975</v>
      </c>
      <c r="E193" s="211" t="s">
        <v>979</v>
      </c>
      <c r="F193" s="141" t="s">
        <v>1165</v>
      </c>
      <c r="G193" s="33" t="s">
        <v>1057</v>
      </c>
      <c r="H193" s="404">
        <v>42</v>
      </c>
      <c r="I193" s="34">
        <v>397.43</v>
      </c>
      <c r="J193" s="35">
        <v>16692.060000000001</v>
      </c>
      <c r="K193" s="105">
        <v>6.3299905212942076E-4</v>
      </c>
      <c r="L193" s="517">
        <f t="shared" si="2"/>
        <v>21</v>
      </c>
    </row>
    <row r="194" spans="2:12" hidden="1" outlineLevel="1" x14ac:dyDescent="0.2">
      <c r="B194" s="347">
        <v>2</v>
      </c>
      <c r="C194" s="113" t="s">
        <v>186</v>
      </c>
      <c r="D194" s="114" t="s">
        <v>187</v>
      </c>
      <c r="E194" s="211" t="s">
        <v>979</v>
      </c>
      <c r="F194" s="141" t="s">
        <v>1283</v>
      </c>
      <c r="G194" s="33" t="s">
        <v>25</v>
      </c>
      <c r="H194" s="304">
        <v>121</v>
      </c>
      <c r="I194" s="34">
        <v>133.77000000000001</v>
      </c>
      <c r="J194" s="35">
        <v>16186.17</v>
      </c>
      <c r="K194" s="105">
        <v>6.1381460811940917E-4</v>
      </c>
      <c r="L194" s="517">
        <f t="shared" si="2"/>
        <v>60</v>
      </c>
    </row>
    <row r="195" spans="2:12" s="149" customFormat="1" hidden="1" outlineLevel="1" x14ac:dyDescent="0.2">
      <c r="B195" s="347">
        <v>2</v>
      </c>
      <c r="C195" s="118" t="s">
        <v>756</v>
      </c>
      <c r="D195" s="114" t="s">
        <v>633</v>
      </c>
      <c r="E195" s="211" t="s">
        <v>979</v>
      </c>
      <c r="F195" s="141" t="s">
        <v>1503</v>
      </c>
      <c r="G195" s="33" t="s">
        <v>172</v>
      </c>
      <c r="H195" s="304">
        <v>2</v>
      </c>
      <c r="I195" s="34">
        <v>8075.83</v>
      </c>
      <c r="J195" s="35">
        <v>16151.66</v>
      </c>
      <c r="K195" s="105">
        <v>6.1250591420811324E-4</v>
      </c>
      <c r="L195" s="517">
        <f t="shared" si="2"/>
        <v>1</v>
      </c>
    </row>
    <row r="196" spans="2:12" s="149" customFormat="1" hidden="1" outlineLevel="1" x14ac:dyDescent="0.2">
      <c r="B196" s="347">
        <v>2</v>
      </c>
      <c r="C196" s="367" t="s">
        <v>1569</v>
      </c>
      <c r="D196" s="178" t="s">
        <v>815</v>
      </c>
      <c r="E196" s="211" t="s">
        <v>1060</v>
      </c>
      <c r="F196" s="141" t="s">
        <v>1581</v>
      </c>
      <c r="G196" s="33" t="s">
        <v>31</v>
      </c>
      <c r="H196" s="304">
        <v>1523.7</v>
      </c>
      <c r="I196" s="34">
        <v>10.55</v>
      </c>
      <c r="J196" s="35">
        <v>16075.04</v>
      </c>
      <c r="K196" s="105">
        <v>6.0960031793214997E-4</v>
      </c>
      <c r="L196" s="517">
        <f t="shared" si="2"/>
        <v>761</v>
      </c>
    </row>
    <row r="197" spans="2:12" hidden="1" outlineLevel="1" x14ac:dyDescent="0.2">
      <c r="B197" s="347">
        <v>2</v>
      </c>
      <c r="C197" s="118" t="s">
        <v>467</v>
      </c>
      <c r="D197" s="114" t="s">
        <v>472</v>
      </c>
      <c r="E197" s="211" t="s">
        <v>979</v>
      </c>
      <c r="F197" s="141" t="s">
        <v>1478</v>
      </c>
      <c r="G197" s="33" t="s">
        <v>1057</v>
      </c>
      <c r="H197" s="304">
        <v>131.25</v>
      </c>
      <c r="I197" s="34">
        <v>122.15</v>
      </c>
      <c r="J197" s="35">
        <v>16032.19</v>
      </c>
      <c r="K197" s="105">
        <v>6.0797535316544379E-4</v>
      </c>
      <c r="L197" s="517">
        <f t="shared" si="2"/>
        <v>65</v>
      </c>
    </row>
    <row r="198" spans="2:12" ht="25.5" hidden="1" outlineLevel="1" x14ac:dyDescent="0.2">
      <c r="B198" s="347">
        <v>2</v>
      </c>
      <c r="C198" s="118" t="s">
        <v>767</v>
      </c>
      <c r="D198" s="178" t="s">
        <v>951</v>
      </c>
      <c r="E198" s="211" t="s">
        <v>979</v>
      </c>
      <c r="F198" s="141" t="s">
        <v>1248</v>
      </c>
      <c r="G198" s="33" t="s">
        <v>1057</v>
      </c>
      <c r="H198" s="304">
        <v>128.38</v>
      </c>
      <c r="I198" s="34">
        <v>123.52</v>
      </c>
      <c r="J198" s="35">
        <v>15857.5</v>
      </c>
      <c r="K198" s="105">
        <v>6.0135073017604111E-4</v>
      </c>
      <c r="L198" s="517">
        <f t="shared" si="2"/>
        <v>64</v>
      </c>
    </row>
    <row r="199" spans="2:12" s="149" customFormat="1" ht="25.5" hidden="1" outlineLevel="1" x14ac:dyDescent="0.2">
      <c r="B199" s="347">
        <v>11</v>
      </c>
      <c r="C199" s="113" t="s">
        <v>783</v>
      </c>
      <c r="D199" s="174">
        <v>46100</v>
      </c>
      <c r="E199" s="212" t="s">
        <v>1568</v>
      </c>
      <c r="F199" s="213" t="s">
        <v>1567</v>
      </c>
      <c r="G199" s="51" t="s">
        <v>1170</v>
      </c>
      <c r="H199" s="304">
        <v>813.4965680911555</v>
      </c>
      <c r="I199" s="34">
        <v>19.46</v>
      </c>
      <c r="J199" s="35">
        <v>15830.64</v>
      </c>
      <c r="K199" s="105">
        <v>6.0033214082636248E-4</v>
      </c>
      <c r="L199" s="517">
        <f t="shared" si="2"/>
        <v>406</v>
      </c>
    </row>
    <row r="200" spans="2:12" s="149" customFormat="1" hidden="1" outlineLevel="1" x14ac:dyDescent="0.2">
      <c r="B200" s="347">
        <v>571</v>
      </c>
      <c r="C200" s="219" t="s">
        <v>274</v>
      </c>
      <c r="D200" s="184" t="s">
        <v>976</v>
      </c>
      <c r="E200" s="211" t="s">
        <v>979</v>
      </c>
      <c r="F200" s="141" t="s">
        <v>1328</v>
      </c>
      <c r="G200" s="33" t="s">
        <v>829</v>
      </c>
      <c r="H200" s="304">
        <v>1000</v>
      </c>
      <c r="I200" s="34">
        <v>15.81</v>
      </c>
      <c r="J200" s="35">
        <v>15810</v>
      </c>
      <c r="K200" s="105">
        <v>5.9954942734246946E-4</v>
      </c>
      <c r="L200" s="517">
        <f t="shared" si="2"/>
        <v>500</v>
      </c>
    </row>
    <row r="201" spans="2:12" s="149" customFormat="1" hidden="1" outlineLevel="1" x14ac:dyDescent="0.2">
      <c r="B201" s="347">
        <v>31</v>
      </c>
      <c r="C201" s="113" t="s">
        <v>619</v>
      </c>
      <c r="D201" s="114" t="s">
        <v>814</v>
      </c>
      <c r="E201" s="211" t="s">
        <v>979</v>
      </c>
      <c r="F201" s="141" t="s">
        <v>1537</v>
      </c>
      <c r="G201" s="33" t="s">
        <v>172</v>
      </c>
      <c r="H201" s="304">
        <v>4</v>
      </c>
      <c r="I201" s="34">
        <v>3938.85</v>
      </c>
      <c r="J201" s="35">
        <v>15755.4</v>
      </c>
      <c r="K201" s="105">
        <v>5.974788771379851E-4</v>
      </c>
      <c r="L201" s="517">
        <f t="shared" si="2"/>
        <v>2</v>
      </c>
    </row>
    <row r="202" spans="2:12" s="149" customFormat="1" hidden="1" outlineLevel="1" x14ac:dyDescent="0.2">
      <c r="B202" s="347">
        <v>1</v>
      </c>
      <c r="C202" s="118" t="s">
        <v>577</v>
      </c>
      <c r="D202" s="114" t="s">
        <v>960</v>
      </c>
      <c r="E202" s="211" t="s">
        <v>979</v>
      </c>
      <c r="F202" s="141" t="s">
        <v>1480</v>
      </c>
      <c r="G202" s="33" t="s">
        <v>1057</v>
      </c>
      <c r="H202" s="304">
        <v>329.07</v>
      </c>
      <c r="I202" s="34">
        <v>47.35</v>
      </c>
      <c r="J202" s="35">
        <v>15581.46</v>
      </c>
      <c r="K202" s="105">
        <v>5.9088269577227035E-4</v>
      </c>
      <c r="L202" s="517">
        <f t="shared" si="2"/>
        <v>164</v>
      </c>
    </row>
    <row r="203" spans="2:12" s="149" customFormat="1" hidden="1" outlineLevel="1" x14ac:dyDescent="0.2">
      <c r="B203" s="347">
        <v>6</v>
      </c>
      <c r="C203" s="118" t="s">
        <v>768</v>
      </c>
      <c r="D203" s="502" t="s">
        <v>962</v>
      </c>
      <c r="E203" s="211" t="s">
        <v>979</v>
      </c>
      <c r="F203" s="141" t="s">
        <v>1256</v>
      </c>
      <c r="G203" s="33" t="s">
        <v>1057</v>
      </c>
      <c r="H203" s="457">
        <v>46.8</v>
      </c>
      <c r="I203" s="144">
        <v>331.13</v>
      </c>
      <c r="J203" s="458">
        <v>15496.88</v>
      </c>
      <c r="K203" s="105">
        <v>5.8767523906356534E-4</v>
      </c>
      <c r="L203" s="517">
        <f t="shared" si="2"/>
        <v>23</v>
      </c>
    </row>
    <row r="204" spans="2:12" s="149" customFormat="1" hidden="1" outlineLevel="1" x14ac:dyDescent="0.2">
      <c r="B204" s="347">
        <v>8</v>
      </c>
      <c r="C204" s="113" t="s">
        <v>159</v>
      </c>
      <c r="D204" s="502" t="s">
        <v>641</v>
      </c>
      <c r="E204" s="211" t="s">
        <v>979</v>
      </c>
      <c r="F204" s="141" t="s">
        <v>1270</v>
      </c>
      <c r="G204" s="33" t="s">
        <v>172</v>
      </c>
      <c r="H204" s="457">
        <v>1</v>
      </c>
      <c r="I204" s="144">
        <v>15063.14</v>
      </c>
      <c r="J204" s="458">
        <v>15063.14</v>
      </c>
      <c r="K204" s="105">
        <v>5.7122687925233683E-4</v>
      </c>
      <c r="L204" s="517">
        <f t="shared" si="2"/>
        <v>0</v>
      </c>
    </row>
    <row r="205" spans="2:12" s="149" customFormat="1" hidden="1" outlineLevel="1" x14ac:dyDescent="0.2">
      <c r="B205" s="347">
        <v>26</v>
      </c>
      <c r="C205" s="118" t="s">
        <v>750</v>
      </c>
      <c r="D205" s="114" t="s">
        <v>468</v>
      </c>
      <c r="E205" s="211" t="s">
        <v>979</v>
      </c>
      <c r="F205" s="141" t="s">
        <v>1472</v>
      </c>
      <c r="G205" s="33" t="s">
        <v>1057</v>
      </c>
      <c r="H205" s="304">
        <v>444.3</v>
      </c>
      <c r="I205" s="34">
        <v>33.83</v>
      </c>
      <c r="J205" s="35">
        <v>15030.67</v>
      </c>
      <c r="K205" s="105">
        <v>5.6999554655747225E-4</v>
      </c>
      <c r="L205" s="517">
        <f t="shared" si="2"/>
        <v>222</v>
      </c>
    </row>
    <row r="206" spans="2:12" s="149" customFormat="1" hidden="1" outlineLevel="1" x14ac:dyDescent="0.2">
      <c r="B206" s="347">
        <v>3</v>
      </c>
      <c r="C206" s="118" t="s">
        <v>350</v>
      </c>
      <c r="D206" s="114" t="s">
        <v>370</v>
      </c>
      <c r="E206" s="211" t="s">
        <v>979</v>
      </c>
      <c r="F206" s="141" t="s">
        <v>1373</v>
      </c>
      <c r="G206" s="33" t="s">
        <v>25</v>
      </c>
      <c r="H206" s="304">
        <v>228</v>
      </c>
      <c r="I206" s="34">
        <v>64.760000000000005</v>
      </c>
      <c r="J206" s="35">
        <v>14765.28</v>
      </c>
      <c r="K206" s="105">
        <v>5.5993138321007072E-4</v>
      </c>
      <c r="L206" s="517">
        <f t="shared" si="2"/>
        <v>114</v>
      </c>
    </row>
    <row r="207" spans="2:12" s="149" customFormat="1" hidden="1" outlineLevel="1" x14ac:dyDescent="0.2">
      <c r="B207" s="347">
        <v>3</v>
      </c>
      <c r="C207" s="118" t="s">
        <v>609</v>
      </c>
      <c r="D207" s="114" t="s">
        <v>514</v>
      </c>
      <c r="E207" s="211" t="s">
        <v>979</v>
      </c>
      <c r="F207" s="141" t="s">
        <v>1209</v>
      </c>
      <c r="G207" s="33" t="s">
        <v>1057</v>
      </c>
      <c r="H207" s="304">
        <v>716.87</v>
      </c>
      <c r="I207" s="34">
        <v>20.58</v>
      </c>
      <c r="J207" s="35">
        <v>14753.18</v>
      </c>
      <c r="K207" s="105">
        <v>5.5947252501457141E-4</v>
      </c>
      <c r="L207" s="517">
        <f t="shared" ref="L207:L270" si="3">ROUNDDOWN($L$13*H207,0)</f>
        <v>358</v>
      </c>
    </row>
    <row r="208" spans="2:12" s="149" customFormat="1" hidden="1" outlineLevel="1" x14ac:dyDescent="0.2">
      <c r="B208" s="347">
        <v>3</v>
      </c>
      <c r="C208" s="118" t="s">
        <v>753</v>
      </c>
      <c r="D208" s="114" t="s">
        <v>491</v>
      </c>
      <c r="E208" s="211" t="s">
        <v>979</v>
      </c>
      <c r="F208" s="141" t="s">
        <v>1493</v>
      </c>
      <c r="G208" s="33" t="s">
        <v>1057</v>
      </c>
      <c r="H208" s="304">
        <v>1112.05</v>
      </c>
      <c r="I208" s="34">
        <v>13.11</v>
      </c>
      <c r="J208" s="35">
        <v>14578.98</v>
      </c>
      <c r="K208" s="105">
        <v>5.5286648388597822E-4</v>
      </c>
      <c r="L208" s="517">
        <f t="shared" si="3"/>
        <v>556</v>
      </c>
    </row>
    <row r="209" spans="2:12" s="149" customFormat="1" hidden="1" outlineLevel="1" x14ac:dyDescent="0.2">
      <c r="B209" s="347">
        <v>24</v>
      </c>
      <c r="C209" s="118" t="s">
        <v>314</v>
      </c>
      <c r="D209" s="114" t="s">
        <v>644</v>
      </c>
      <c r="E209" s="211" t="s">
        <v>979</v>
      </c>
      <c r="F209" s="141" t="s">
        <v>1351</v>
      </c>
      <c r="G209" s="33" t="s">
        <v>172</v>
      </c>
      <c r="H209" s="304">
        <v>23</v>
      </c>
      <c r="I209" s="34">
        <v>629.9</v>
      </c>
      <c r="J209" s="35">
        <v>14487.7</v>
      </c>
      <c r="K209" s="105">
        <v>5.4940494867232741E-4</v>
      </c>
      <c r="L209" s="517">
        <f t="shared" si="3"/>
        <v>11</v>
      </c>
    </row>
    <row r="210" spans="2:12" s="149" customFormat="1" hidden="1" outlineLevel="1" x14ac:dyDescent="0.2">
      <c r="B210" s="347">
        <v>24</v>
      </c>
      <c r="C210" s="113" t="s">
        <v>176</v>
      </c>
      <c r="D210" s="114" t="s">
        <v>177</v>
      </c>
      <c r="E210" s="211" t="s">
        <v>979</v>
      </c>
      <c r="F210" s="141" t="s">
        <v>1278</v>
      </c>
      <c r="G210" s="33" t="s">
        <v>25</v>
      </c>
      <c r="H210" s="304">
        <v>427</v>
      </c>
      <c r="I210" s="34">
        <v>33.89</v>
      </c>
      <c r="J210" s="35">
        <v>14471.03</v>
      </c>
      <c r="K210" s="105">
        <v>5.4877278618315601E-4</v>
      </c>
      <c r="L210" s="517">
        <f t="shared" si="3"/>
        <v>213</v>
      </c>
    </row>
    <row r="211" spans="2:12" s="149" customFormat="1" ht="25.5" hidden="1" outlineLevel="1" x14ac:dyDescent="0.2">
      <c r="B211" s="347">
        <v>3</v>
      </c>
      <c r="C211" s="118" t="s">
        <v>381</v>
      </c>
      <c r="D211" s="114" t="s">
        <v>382</v>
      </c>
      <c r="E211" s="211" t="s">
        <v>979</v>
      </c>
      <c r="F211" s="141" t="s">
        <v>1390</v>
      </c>
      <c r="G211" s="33" t="s">
        <v>172</v>
      </c>
      <c r="H211" s="304">
        <v>67</v>
      </c>
      <c r="I211" s="34">
        <v>214.19</v>
      </c>
      <c r="J211" s="35">
        <v>14350.73</v>
      </c>
      <c r="K211" s="105">
        <v>5.4421074974360514E-4</v>
      </c>
      <c r="L211" s="517">
        <f t="shared" si="3"/>
        <v>33</v>
      </c>
    </row>
    <row r="212" spans="2:12" s="149" customFormat="1" hidden="1" outlineLevel="1" x14ac:dyDescent="0.2">
      <c r="B212" s="347">
        <v>31</v>
      </c>
      <c r="C212" s="118" t="s">
        <v>1097</v>
      </c>
      <c r="D212" s="114" t="s">
        <v>883</v>
      </c>
      <c r="E212" s="211" t="s">
        <v>1060</v>
      </c>
      <c r="F212" s="141" t="s">
        <v>1617</v>
      </c>
      <c r="G212" s="33" t="s">
        <v>31</v>
      </c>
      <c r="H212" s="304">
        <v>80.099999999999994</v>
      </c>
      <c r="I212" s="34">
        <v>178.49</v>
      </c>
      <c r="J212" s="35">
        <v>14297.05</v>
      </c>
      <c r="K212" s="105">
        <v>5.4217508793084456E-4</v>
      </c>
      <c r="L212" s="517">
        <f t="shared" si="3"/>
        <v>40</v>
      </c>
    </row>
    <row r="213" spans="2:12" s="149" customFormat="1" hidden="1" outlineLevel="1" x14ac:dyDescent="0.2">
      <c r="B213" s="347">
        <v>6</v>
      </c>
      <c r="C213" s="118" t="s">
        <v>123</v>
      </c>
      <c r="D213" s="178" t="s">
        <v>120</v>
      </c>
      <c r="E213" s="211" t="s">
        <v>979</v>
      </c>
      <c r="F213" s="141" t="s">
        <v>1230</v>
      </c>
      <c r="G213" s="33" t="s">
        <v>25</v>
      </c>
      <c r="H213" s="304">
        <v>45.68</v>
      </c>
      <c r="I213" s="34">
        <v>308.8</v>
      </c>
      <c r="J213" s="35">
        <v>14105.98</v>
      </c>
      <c r="K213" s="105">
        <v>5.3492929988009663E-4</v>
      </c>
      <c r="L213" s="517">
        <f t="shared" si="3"/>
        <v>22</v>
      </c>
    </row>
    <row r="214" spans="2:12" s="149" customFormat="1" hidden="1" outlineLevel="1" x14ac:dyDescent="0.2">
      <c r="B214" s="347">
        <v>31</v>
      </c>
      <c r="C214" s="118" t="s">
        <v>775</v>
      </c>
      <c r="D214" s="114" t="s">
        <v>967</v>
      </c>
      <c r="E214" s="211" t="s">
        <v>979</v>
      </c>
      <c r="F214" s="141" t="s">
        <v>1506</v>
      </c>
      <c r="G214" s="33" t="s">
        <v>172</v>
      </c>
      <c r="H214" s="304">
        <v>3</v>
      </c>
      <c r="I214" s="34">
        <v>4698.3</v>
      </c>
      <c r="J214" s="35">
        <v>14094.9</v>
      </c>
      <c r="K214" s="105">
        <v>5.3450912229281299E-4</v>
      </c>
      <c r="L214" s="517">
        <f t="shared" si="3"/>
        <v>1</v>
      </c>
    </row>
    <row r="215" spans="2:12" s="149" customFormat="1" hidden="1" outlineLevel="1" x14ac:dyDescent="0.2">
      <c r="B215" s="347">
        <v>3</v>
      </c>
      <c r="C215" s="113" t="s">
        <v>262</v>
      </c>
      <c r="D215" s="114" t="s">
        <v>263</v>
      </c>
      <c r="E215" s="211" t="s">
        <v>979</v>
      </c>
      <c r="F215" s="141" t="s">
        <v>1322</v>
      </c>
      <c r="G215" s="33" t="s">
        <v>25</v>
      </c>
      <c r="H215" s="304">
        <v>204</v>
      </c>
      <c r="I215" s="34">
        <v>68.989999999999995</v>
      </c>
      <c r="J215" s="35">
        <v>14073.96</v>
      </c>
      <c r="K215" s="105">
        <v>5.3371503215944474E-4</v>
      </c>
      <c r="L215" s="517">
        <f t="shared" si="3"/>
        <v>102</v>
      </c>
    </row>
    <row r="216" spans="2:12" s="149" customFormat="1" hidden="1" outlineLevel="1" x14ac:dyDescent="0.2">
      <c r="B216" s="347">
        <v>66</v>
      </c>
      <c r="C216" s="118" t="s">
        <v>1080</v>
      </c>
      <c r="D216" s="114" t="s">
        <v>860</v>
      </c>
      <c r="E216" s="211" t="s">
        <v>1060</v>
      </c>
      <c r="F216" s="141" t="s">
        <v>1601</v>
      </c>
      <c r="G216" s="33" t="s">
        <v>31</v>
      </c>
      <c r="H216" s="304">
        <v>98.22</v>
      </c>
      <c r="I216" s="34">
        <v>142.29</v>
      </c>
      <c r="J216" s="35">
        <v>13975.72</v>
      </c>
      <c r="K216" s="105">
        <v>5.2998955867796947E-4</v>
      </c>
      <c r="L216" s="517">
        <f t="shared" si="3"/>
        <v>49</v>
      </c>
    </row>
    <row r="217" spans="2:12" s="149" customFormat="1" hidden="1" outlineLevel="1" x14ac:dyDescent="0.2">
      <c r="B217" s="347">
        <v>1</v>
      </c>
      <c r="C217" s="462" t="s">
        <v>438</v>
      </c>
      <c r="D217" s="173" t="s">
        <v>449</v>
      </c>
      <c r="E217" s="211" t="s">
        <v>979</v>
      </c>
      <c r="F217" s="141" t="s">
        <v>1463</v>
      </c>
      <c r="G217" s="33" t="s">
        <v>1057</v>
      </c>
      <c r="H217" s="304">
        <v>364.43799999999999</v>
      </c>
      <c r="I217" s="34">
        <v>38.08</v>
      </c>
      <c r="J217" s="35">
        <v>13877.8</v>
      </c>
      <c r="K217" s="105">
        <v>5.2627622028926773E-4</v>
      </c>
      <c r="L217" s="517">
        <f t="shared" si="3"/>
        <v>182</v>
      </c>
    </row>
    <row r="218" spans="2:12" s="157" customFormat="1" hidden="1" outlineLevel="1" x14ac:dyDescent="0.2">
      <c r="B218" s="347">
        <v>60</v>
      </c>
      <c r="C218" s="118" t="s">
        <v>1563</v>
      </c>
      <c r="D218" s="136" t="s">
        <v>970</v>
      </c>
      <c r="E218" s="211" t="s">
        <v>979</v>
      </c>
      <c r="F218" s="141" t="s">
        <v>1589</v>
      </c>
      <c r="G218" s="33" t="s">
        <v>25</v>
      </c>
      <c r="H218" s="304">
        <v>236.61</v>
      </c>
      <c r="I218" s="34">
        <v>58.39</v>
      </c>
      <c r="J218" s="35">
        <v>13815.66</v>
      </c>
      <c r="K218" s="105">
        <v>5.2391973696130694E-4</v>
      </c>
      <c r="L218" s="517">
        <f t="shared" si="3"/>
        <v>118</v>
      </c>
    </row>
    <row r="219" spans="2:12" s="157" customFormat="1" ht="25.5" hidden="1" outlineLevel="1" x14ac:dyDescent="0.2">
      <c r="B219" s="347">
        <v>173</v>
      </c>
      <c r="C219" s="218" t="s">
        <v>250</v>
      </c>
      <c r="D219" s="55" t="s">
        <v>251</v>
      </c>
      <c r="E219" s="211" t="s">
        <v>979</v>
      </c>
      <c r="F219" s="141" t="s">
        <v>1316</v>
      </c>
      <c r="G219" s="33" t="s">
        <v>172</v>
      </c>
      <c r="H219" s="304">
        <v>66</v>
      </c>
      <c r="I219" s="34">
        <v>205.88</v>
      </c>
      <c r="J219" s="35">
        <v>13588.08</v>
      </c>
      <c r="K219" s="105">
        <v>5.1528941066942841E-4</v>
      </c>
      <c r="L219" s="517">
        <f t="shared" si="3"/>
        <v>33</v>
      </c>
    </row>
    <row r="220" spans="2:12" s="149" customFormat="1" hidden="1" outlineLevel="1" x14ac:dyDescent="0.2">
      <c r="B220" s="347">
        <v>136</v>
      </c>
      <c r="C220" s="226" t="s">
        <v>1576</v>
      </c>
      <c r="D220" s="53" t="s">
        <v>307</v>
      </c>
      <c r="E220" s="211" t="s">
        <v>979</v>
      </c>
      <c r="F220" s="141" t="s">
        <v>1347</v>
      </c>
      <c r="G220" s="33" t="s">
        <v>830</v>
      </c>
      <c r="H220" s="304">
        <v>5</v>
      </c>
      <c r="I220" s="34">
        <v>2702.14</v>
      </c>
      <c r="J220" s="35">
        <v>13510.7</v>
      </c>
      <c r="K220" s="105">
        <v>5.1235499354812801E-4</v>
      </c>
      <c r="L220" s="517">
        <f t="shared" si="3"/>
        <v>2</v>
      </c>
    </row>
    <row r="221" spans="2:12" s="149" customFormat="1" ht="25.5" hidden="1" outlineLevel="1" x14ac:dyDescent="0.2">
      <c r="B221" s="347">
        <v>156</v>
      </c>
      <c r="C221" s="223" t="s">
        <v>774</v>
      </c>
      <c r="D221" s="40" t="s">
        <v>1577</v>
      </c>
      <c r="E221" s="211" t="s">
        <v>1568</v>
      </c>
      <c r="F221" s="141" t="s">
        <v>1567</v>
      </c>
      <c r="G221" s="33" t="s">
        <v>1170</v>
      </c>
      <c r="H221" s="304">
        <v>693.75</v>
      </c>
      <c r="I221" s="34">
        <v>19.46</v>
      </c>
      <c r="J221" s="35">
        <v>13500.38</v>
      </c>
      <c r="K221" s="105">
        <v>5.119636368061814E-4</v>
      </c>
      <c r="L221" s="517">
        <f t="shared" si="3"/>
        <v>346</v>
      </c>
    </row>
    <row r="222" spans="2:12" s="157" customFormat="1" hidden="1" outlineLevel="1" x14ac:dyDescent="0.2">
      <c r="B222" s="347">
        <v>204</v>
      </c>
      <c r="C222" s="220" t="s">
        <v>569</v>
      </c>
      <c r="D222" s="484" t="s">
        <v>897</v>
      </c>
      <c r="E222" s="211" t="s">
        <v>1060</v>
      </c>
      <c r="F222" s="141" t="s">
        <v>1154</v>
      </c>
      <c r="G222" s="33" t="s">
        <v>172</v>
      </c>
      <c r="H222" s="402">
        <v>15</v>
      </c>
      <c r="I222" s="34">
        <v>894.69</v>
      </c>
      <c r="J222" s="35">
        <v>13420.35</v>
      </c>
      <c r="K222" s="105">
        <v>5.0892872594785019E-4</v>
      </c>
      <c r="L222" s="517">
        <f t="shared" si="3"/>
        <v>7</v>
      </c>
    </row>
    <row r="223" spans="2:12" s="157" customFormat="1" hidden="1" outlineLevel="1" x14ac:dyDescent="0.2">
      <c r="B223" s="347">
        <v>51</v>
      </c>
      <c r="C223" s="223" t="s">
        <v>773</v>
      </c>
      <c r="D223" s="40" t="s">
        <v>589</v>
      </c>
      <c r="E223" s="211" t="s">
        <v>979</v>
      </c>
      <c r="F223" s="141" t="s">
        <v>1174</v>
      </c>
      <c r="G223" s="33" t="s">
        <v>1175</v>
      </c>
      <c r="H223" s="304">
        <v>13875</v>
      </c>
      <c r="I223" s="34">
        <v>0.96</v>
      </c>
      <c r="J223" s="35">
        <v>13320</v>
      </c>
      <c r="K223" s="105">
        <v>5.0512323669839939E-4</v>
      </c>
      <c r="L223" s="517">
        <f t="shared" si="3"/>
        <v>6937</v>
      </c>
    </row>
    <row r="224" spans="2:12" hidden="1" outlineLevel="1" x14ac:dyDescent="0.2">
      <c r="B224" s="347">
        <v>3</v>
      </c>
      <c r="C224" s="112" t="s">
        <v>242</v>
      </c>
      <c r="D224" s="53" t="s">
        <v>243</v>
      </c>
      <c r="E224" s="211" t="s">
        <v>979</v>
      </c>
      <c r="F224" s="141" t="s">
        <v>1312</v>
      </c>
      <c r="G224" s="33" t="s">
        <v>172</v>
      </c>
      <c r="H224" s="304">
        <v>31</v>
      </c>
      <c r="I224" s="34">
        <v>429.22</v>
      </c>
      <c r="J224" s="35">
        <v>13305.82</v>
      </c>
      <c r="K224" s="105">
        <v>5.0458550039987203E-4</v>
      </c>
      <c r="L224" s="517">
        <f t="shared" si="3"/>
        <v>15</v>
      </c>
    </row>
    <row r="225" spans="2:12" s="149" customFormat="1" hidden="1" outlineLevel="1" x14ac:dyDescent="0.2">
      <c r="B225" s="347">
        <v>16</v>
      </c>
      <c r="C225" s="220" t="s">
        <v>647</v>
      </c>
      <c r="D225" s="501">
        <v>200308</v>
      </c>
      <c r="E225" s="211" t="s">
        <v>1127</v>
      </c>
      <c r="F225" s="141" t="s">
        <v>996</v>
      </c>
      <c r="G225" s="33" t="s">
        <v>28</v>
      </c>
      <c r="H225" s="402">
        <v>30</v>
      </c>
      <c r="I225" s="144">
        <v>429.52</v>
      </c>
      <c r="J225" s="458">
        <v>12885.6</v>
      </c>
      <c r="K225" s="105">
        <v>4.8864984825832541E-4</v>
      </c>
      <c r="L225" s="517">
        <f t="shared" si="3"/>
        <v>15</v>
      </c>
    </row>
    <row r="226" spans="2:12" s="149" customFormat="1" hidden="1" outlineLevel="1" x14ac:dyDescent="0.2">
      <c r="B226" s="347">
        <v>21</v>
      </c>
      <c r="C226" s="220" t="s">
        <v>648</v>
      </c>
      <c r="D226" s="501">
        <v>200308</v>
      </c>
      <c r="E226" s="211" t="s">
        <v>1127</v>
      </c>
      <c r="F226" s="141" t="s">
        <v>995</v>
      </c>
      <c r="G226" s="33" t="s">
        <v>28</v>
      </c>
      <c r="H226" s="402">
        <v>30</v>
      </c>
      <c r="I226" s="144">
        <v>429.52</v>
      </c>
      <c r="J226" s="458">
        <v>12885.6</v>
      </c>
      <c r="K226" s="105">
        <v>4.8864984825832541E-4</v>
      </c>
      <c r="L226" s="517">
        <f t="shared" si="3"/>
        <v>15</v>
      </c>
    </row>
    <row r="227" spans="2:12" s="157" customFormat="1" hidden="1" outlineLevel="1" x14ac:dyDescent="0.2">
      <c r="B227" s="347">
        <v>8</v>
      </c>
      <c r="C227" s="112" t="s">
        <v>1040</v>
      </c>
      <c r="D227" s="53" t="s">
        <v>279</v>
      </c>
      <c r="E227" s="211" t="s">
        <v>979</v>
      </c>
      <c r="F227" s="141" t="s">
        <v>1333</v>
      </c>
      <c r="G227" s="33" t="s">
        <v>172</v>
      </c>
      <c r="H227" s="304">
        <v>20</v>
      </c>
      <c r="I227" s="34">
        <v>642.17999999999995</v>
      </c>
      <c r="J227" s="35">
        <v>12843.6</v>
      </c>
      <c r="K227" s="105">
        <v>4.8705711733179895E-4</v>
      </c>
      <c r="L227" s="517">
        <f t="shared" si="3"/>
        <v>10</v>
      </c>
    </row>
    <row r="228" spans="2:12" hidden="1" outlineLevel="1" x14ac:dyDescent="0.2">
      <c r="B228" s="347">
        <v>1000</v>
      </c>
      <c r="C228" s="220" t="s">
        <v>638</v>
      </c>
      <c r="D228" s="460" t="s">
        <v>873</v>
      </c>
      <c r="E228" s="211" t="s">
        <v>1060</v>
      </c>
      <c r="F228" s="141" t="s">
        <v>1354</v>
      </c>
      <c r="G228" s="33" t="s">
        <v>830</v>
      </c>
      <c r="H228" s="304">
        <v>2</v>
      </c>
      <c r="I228" s="34">
        <v>6401.92</v>
      </c>
      <c r="J228" s="35">
        <v>12803.84</v>
      </c>
      <c r="K228" s="105">
        <v>4.8554933205468724E-4</v>
      </c>
      <c r="L228" s="517">
        <f t="shared" si="3"/>
        <v>1</v>
      </c>
    </row>
    <row r="229" spans="2:12" s="149" customFormat="1" hidden="1" outlineLevel="1" x14ac:dyDescent="0.2">
      <c r="B229" s="347">
        <v>20</v>
      </c>
      <c r="C229" s="112" t="s">
        <v>81</v>
      </c>
      <c r="D229" s="396" t="s">
        <v>937</v>
      </c>
      <c r="E229" s="211" t="s">
        <v>979</v>
      </c>
      <c r="F229" s="141" t="s">
        <v>1173</v>
      </c>
      <c r="G229" s="33" t="s">
        <v>1170</v>
      </c>
      <c r="H229" s="304">
        <v>813.4965680911555</v>
      </c>
      <c r="I229" s="34">
        <v>15.66</v>
      </c>
      <c r="J229" s="35">
        <v>12739.36</v>
      </c>
      <c r="K229" s="105">
        <v>4.8310411086081992E-4</v>
      </c>
      <c r="L229" s="517">
        <f t="shared" si="3"/>
        <v>406</v>
      </c>
    </row>
    <row r="230" spans="2:12" s="149" customFormat="1" ht="25.5" hidden="1" outlineLevel="1" x14ac:dyDescent="0.2">
      <c r="B230" s="347">
        <v>20</v>
      </c>
      <c r="C230" s="226" t="s">
        <v>1096</v>
      </c>
      <c r="D230" s="53" t="s">
        <v>840</v>
      </c>
      <c r="E230" s="211" t="s">
        <v>1060</v>
      </c>
      <c r="F230" s="141" t="s">
        <v>1616</v>
      </c>
      <c r="G230" s="33" t="s">
        <v>5</v>
      </c>
      <c r="H230" s="304">
        <v>592</v>
      </c>
      <c r="I230" s="34">
        <v>21.24</v>
      </c>
      <c r="J230" s="35">
        <v>12574.08</v>
      </c>
      <c r="K230" s="105">
        <v>4.7683633544328899E-4</v>
      </c>
      <c r="L230" s="517">
        <f t="shared" si="3"/>
        <v>296</v>
      </c>
    </row>
    <row r="231" spans="2:12" s="149" customFormat="1" hidden="1" outlineLevel="1" x14ac:dyDescent="0.2">
      <c r="B231" s="347">
        <v>185</v>
      </c>
      <c r="C231" s="220" t="s">
        <v>574</v>
      </c>
      <c r="D231" s="484" t="s">
        <v>896</v>
      </c>
      <c r="E231" s="211" t="s">
        <v>1060</v>
      </c>
      <c r="F231" s="141" t="s">
        <v>991</v>
      </c>
      <c r="G231" s="33" t="s">
        <v>172</v>
      </c>
      <c r="H231" s="402">
        <v>6</v>
      </c>
      <c r="I231" s="34">
        <v>2080.0500000000002</v>
      </c>
      <c r="J231" s="35">
        <v>12480.3</v>
      </c>
      <c r="K231" s="105">
        <v>4.7327999481734483E-4</v>
      </c>
      <c r="L231" s="517">
        <f t="shared" si="3"/>
        <v>3</v>
      </c>
    </row>
    <row r="232" spans="2:12" s="149" customFormat="1" hidden="1" outlineLevel="1" x14ac:dyDescent="0.2">
      <c r="B232" s="347">
        <v>25</v>
      </c>
      <c r="C232" s="226" t="s">
        <v>1073</v>
      </c>
      <c r="D232" s="53" t="s">
        <v>815</v>
      </c>
      <c r="E232" s="211" t="s">
        <v>1060</v>
      </c>
      <c r="F232" s="141" t="s">
        <v>1581</v>
      </c>
      <c r="G232" s="33" t="s">
        <v>31</v>
      </c>
      <c r="H232" s="304">
        <v>1174.1600000000001</v>
      </c>
      <c r="I232" s="34">
        <v>10.55</v>
      </c>
      <c r="J232" s="35">
        <v>12387.39</v>
      </c>
      <c r="K232" s="105">
        <v>4.6975664647487872E-4</v>
      </c>
      <c r="L232" s="517">
        <f t="shared" si="3"/>
        <v>587</v>
      </c>
    </row>
    <row r="233" spans="2:12" s="157" customFormat="1" hidden="1" outlineLevel="1" x14ac:dyDescent="0.2">
      <c r="B233" s="347">
        <v>3</v>
      </c>
      <c r="C233" s="112" t="s">
        <v>180</v>
      </c>
      <c r="D233" s="53" t="s">
        <v>181</v>
      </c>
      <c r="E233" s="211" t="s">
        <v>979</v>
      </c>
      <c r="F233" s="141" t="s">
        <v>1280</v>
      </c>
      <c r="G233" s="33" t="s">
        <v>25</v>
      </c>
      <c r="H233" s="304">
        <v>261</v>
      </c>
      <c r="I233" s="34">
        <v>47.31</v>
      </c>
      <c r="J233" s="35">
        <v>12347.91</v>
      </c>
      <c r="K233" s="105">
        <v>4.6825947940394385E-4</v>
      </c>
      <c r="L233" s="517">
        <f t="shared" si="3"/>
        <v>130</v>
      </c>
    </row>
    <row r="234" spans="2:12" s="157" customFormat="1" hidden="1" outlineLevel="1" x14ac:dyDescent="0.2">
      <c r="B234" s="347">
        <v>20</v>
      </c>
      <c r="C234" s="220" t="s">
        <v>781</v>
      </c>
      <c r="D234" s="50" t="s">
        <v>155</v>
      </c>
      <c r="E234" s="212" t="s">
        <v>979</v>
      </c>
      <c r="F234" s="213" t="s">
        <v>1265</v>
      </c>
      <c r="G234" s="51" t="s">
        <v>25</v>
      </c>
      <c r="H234" s="304">
        <v>106.75</v>
      </c>
      <c r="I234" s="34">
        <v>113.69</v>
      </c>
      <c r="J234" s="35">
        <v>12136.41</v>
      </c>
      <c r="K234" s="105">
        <v>4.602389415239355E-4</v>
      </c>
      <c r="L234" s="517">
        <f t="shared" si="3"/>
        <v>53</v>
      </c>
    </row>
    <row r="235" spans="2:12" s="157" customFormat="1" ht="25.5" hidden="1" outlineLevel="1" x14ac:dyDescent="0.2">
      <c r="B235" s="347">
        <v>683</v>
      </c>
      <c r="C235" s="382" t="s">
        <v>981</v>
      </c>
      <c r="D235" s="489" t="s">
        <v>834</v>
      </c>
      <c r="E235" s="211" t="s">
        <v>1060</v>
      </c>
      <c r="F235" s="141" t="s">
        <v>1168</v>
      </c>
      <c r="G235" s="33" t="s">
        <v>31</v>
      </c>
      <c r="H235" s="457">
        <v>26.856000000000002</v>
      </c>
      <c r="I235" s="144">
        <v>446.22</v>
      </c>
      <c r="J235" s="458">
        <v>11983.68</v>
      </c>
      <c r="K235" s="105">
        <v>4.5444708927611669E-4</v>
      </c>
      <c r="L235" s="517">
        <f t="shared" si="3"/>
        <v>13</v>
      </c>
    </row>
    <row r="236" spans="2:12" s="157" customFormat="1" ht="25.5" hidden="1" outlineLevel="1" x14ac:dyDescent="0.2">
      <c r="B236" s="347">
        <v>335</v>
      </c>
      <c r="C236" s="226" t="s">
        <v>1104</v>
      </c>
      <c r="D236" s="53" t="s">
        <v>841</v>
      </c>
      <c r="E236" s="211" t="s">
        <v>1060</v>
      </c>
      <c r="F236" s="141" t="s">
        <v>1623</v>
      </c>
      <c r="G236" s="33" t="s">
        <v>5</v>
      </c>
      <c r="H236" s="304">
        <v>1169</v>
      </c>
      <c r="I236" s="34">
        <v>10.220000000000001</v>
      </c>
      <c r="J236" s="35">
        <v>11947.18</v>
      </c>
      <c r="K236" s="105">
        <v>4.5306293025663535E-4</v>
      </c>
      <c r="L236" s="517">
        <f t="shared" si="3"/>
        <v>584</v>
      </c>
    </row>
    <row r="237" spans="2:12" s="157" customFormat="1" hidden="1" outlineLevel="1" x14ac:dyDescent="0.2">
      <c r="B237" s="347">
        <v>20</v>
      </c>
      <c r="C237" s="112" t="s">
        <v>192</v>
      </c>
      <c r="D237" s="54" t="s">
        <v>193</v>
      </c>
      <c r="E237" s="211" t="s">
        <v>979</v>
      </c>
      <c r="F237" s="141" t="s">
        <v>1286</v>
      </c>
      <c r="G237" s="33" t="s">
        <v>172</v>
      </c>
      <c r="H237" s="304">
        <v>78</v>
      </c>
      <c r="I237" s="34">
        <v>150.04</v>
      </c>
      <c r="J237" s="35">
        <v>11703.12</v>
      </c>
      <c r="K237" s="105">
        <v>4.4380764668691978E-4</v>
      </c>
      <c r="L237" s="517">
        <f t="shared" si="3"/>
        <v>39</v>
      </c>
    </row>
    <row r="238" spans="2:12" s="157" customFormat="1" hidden="1" outlineLevel="1" x14ac:dyDescent="0.2">
      <c r="B238" s="347">
        <v>1</v>
      </c>
      <c r="C238" s="220" t="s">
        <v>27</v>
      </c>
      <c r="D238" s="505">
        <v>90781</v>
      </c>
      <c r="E238" s="212" t="s">
        <v>1126</v>
      </c>
      <c r="F238" s="213" t="s">
        <v>1147</v>
      </c>
      <c r="G238" s="51" t="s">
        <v>28</v>
      </c>
      <c r="H238" s="404">
        <v>200</v>
      </c>
      <c r="I238" s="34">
        <v>57.29</v>
      </c>
      <c r="J238" s="35">
        <v>11458</v>
      </c>
      <c r="K238" s="105">
        <v>4.345121656223919E-4</v>
      </c>
      <c r="L238" s="517">
        <f t="shared" si="3"/>
        <v>100</v>
      </c>
    </row>
    <row r="239" spans="2:12" s="149" customFormat="1" hidden="1" outlineLevel="1" x14ac:dyDescent="0.2">
      <c r="B239" s="347">
        <v>2</v>
      </c>
      <c r="C239" s="192" t="s">
        <v>465</v>
      </c>
      <c r="D239" s="401" t="s">
        <v>470</v>
      </c>
      <c r="E239" s="211" t="s">
        <v>979</v>
      </c>
      <c r="F239" s="141" t="s">
        <v>1477</v>
      </c>
      <c r="G239" s="33" t="s">
        <v>1057</v>
      </c>
      <c r="H239" s="304">
        <v>93.75</v>
      </c>
      <c r="I239" s="34">
        <v>122.15</v>
      </c>
      <c r="J239" s="35">
        <v>11451.56</v>
      </c>
      <c r="K239" s="105">
        <v>4.3426794688032448E-4</v>
      </c>
      <c r="L239" s="517">
        <f t="shared" si="3"/>
        <v>46</v>
      </c>
    </row>
    <row r="240" spans="2:12" s="149" customFormat="1" ht="25.5" hidden="1" outlineLevel="1" x14ac:dyDescent="0.2">
      <c r="B240" s="347">
        <v>1</v>
      </c>
      <c r="C240" s="118" t="s">
        <v>490</v>
      </c>
      <c r="D240" s="173" t="s">
        <v>978</v>
      </c>
      <c r="E240" s="212" t="s">
        <v>979</v>
      </c>
      <c r="F240" s="213" t="s">
        <v>1062</v>
      </c>
      <c r="G240" s="51" t="s">
        <v>1057</v>
      </c>
      <c r="H240" s="304">
        <v>92.1</v>
      </c>
      <c r="I240" s="34">
        <v>124.27</v>
      </c>
      <c r="J240" s="35">
        <v>11445.27</v>
      </c>
      <c r="K240" s="105">
        <v>4.3402941646299468E-4</v>
      </c>
      <c r="L240" s="517">
        <f t="shared" si="3"/>
        <v>46</v>
      </c>
    </row>
    <row r="241" spans="1:12" s="149" customFormat="1" hidden="1" outlineLevel="1" x14ac:dyDescent="0.2">
      <c r="A241" s="153" t="s">
        <v>1026</v>
      </c>
      <c r="B241" s="347">
        <v>25.260000000000005</v>
      </c>
      <c r="C241" s="111" t="s">
        <v>719</v>
      </c>
      <c r="D241" s="314" t="s">
        <v>694</v>
      </c>
      <c r="E241" s="315" t="s">
        <v>979</v>
      </c>
      <c r="F241" s="316" t="s">
        <v>1439</v>
      </c>
      <c r="G241" s="317" t="s">
        <v>25</v>
      </c>
      <c r="H241" s="304">
        <v>68.459999999999994</v>
      </c>
      <c r="I241" s="318">
        <v>166.57</v>
      </c>
      <c r="J241" s="319">
        <v>11403.38</v>
      </c>
      <c r="K241" s="105">
        <v>4.3244085697460909E-4</v>
      </c>
      <c r="L241" s="517">
        <f t="shared" si="3"/>
        <v>34</v>
      </c>
    </row>
    <row r="242" spans="1:12" s="149" customFormat="1" hidden="1" outlineLevel="1" x14ac:dyDescent="0.2">
      <c r="A242" s="153" t="s">
        <v>1026</v>
      </c>
      <c r="B242" s="347">
        <v>67</v>
      </c>
      <c r="C242" s="104" t="s">
        <v>98</v>
      </c>
      <c r="D242" s="476" t="s">
        <v>99</v>
      </c>
      <c r="E242" s="321" t="s">
        <v>979</v>
      </c>
      <c r="F242" s="322" t="s">
        <v>1217</v>
      </c>
      <c r="G242" s="38" t="s">
        <v>1057</v>
      </c>
      <c r="H242" s="116">
        <v>1231.4898999999996</v>
      </c>
      <c r="I242" s="161">
        <v>9.18</v>
      </c>
      <c r="J242" s="515">
        <v>11305.08</v>
      </c>
      <c r="K242" s="105">
        <v>4.2871310816323878E-4</v>
      </c>
      <c r="L242" s="517">
        <f t="shared" si="3"/>
        <v>615</v>
      </c>
    </row>
    <row r="243" spans="1:12" s="149" customFormat="1" hidden="1" outlineLevel="1" x14ac:dyDescent="0.2">
      <c r="A243" s="153" t="s">
        <v>1026</v>
      </c>
      <c r="B243" s="347">
        <v>9</v>
      </c>
      <c r="C243" s="111" t="s">
        <v>1044</v>
      </c>
      <c r="D243" s="54" t="s">
        <v>953</v>
      </c>
      <c r="E243" s="321" t="s">
        <v>979</v>
      </c>
      <c r="F243" s="322" t="s">
        <v>1353</v>
      </c>
      <c r="G243" s="38" t="s">
        <v>25</v>
      </c>
      <c r="H243" s="304">
        <v>5.4</v>
      </c>
      <c r="I243" s="39">
        <v>2089.67</v>
      </c>
      <c r="J243" s="323">
        <v>11284.22</v>
      </c>
      <c r="K243" s="105">
        <v>4.2792205180306391E-4</v>
      </c>
      <c r="L243" s="517">
        <f t="shared" si="3"/>
        <v>2</v>
      </c>
    </row>
    <row r="244" spans="1:12" s="149" customFormat="1" hidden="1" outlineLevel="1" x14ac:dyDescent="0.2">
      <c r="B244" s="347">
        <v>3</v>
      </c>
      <c r="C244" s="111" t="s">
        <v>1030</v>
      </c>
      <c r="D244" s="37" t="s">
        <v>948</v>
      </c>
      <c r="E244" s="321" t="s">
        <v>979</v>
      </c>
      <c r="F244" s="322" t="s">
        <v>1250</v>
      </c>
      <c r="G244" s="38" t="s">
        <v>25</v>
      </c>
      <c r="H244" s="304">
        <v>37.5</v>
      </c>
      <c r="I244" s="39">
        <v>300.43</v>
      </c>
      <c r="J244" s="323">
        <v>11266.13</v>
      </c>
      <c r="K244" s="105">
        <v>4.2723603983971004E-4</v>
      </c>
      <c r="L244" s="517">
        <f t="shared" si="3"/>
        <v>18</v>
      </c>
    </row>
    <row r="245" spans="1:12" s="149" customFormat="1" hidden="1" outlineLevel="1" x14ac:dyDescent="0.2">
      <c r="A245" s="153" t="s">
        <v>1026</v>
      </c>
      <c r="B245" s="347">
        <v>2</v>
      </c>
      <c r="C245" s="108" t="s">
        <v>104</v>
      </c>
      <c r="D245" s="37" t="s">
        <v>945</v>
      </c>
      <c r="E245" s="321" t="s">
        <v>979</v>
      </c>
      <c r="F245" s="322" t="s">
        <v>1220</v>
      </c>
      <c r="G245" s="38" t="s">
        <v>172</v>
      </c>
      <c r="H245" s="304">
        <v>5</v>
      </c>
      <c r="I245" s="39">
        <v>2246.65</v>
      </c>
      <c r="J245" s="323">
        <v>11233.25</v>
      </c>
      <c r="K245" s="105">
        <v>4.2598915905722935E-4</v>
      </c>
      <c r="L245" s="517">
        <f t="shared" si="3"/>
        <v>2</v>
      </c>
    </row>
    <row r="246" spans="1:12" s="149" customFormat="1" hidden="1" outlineLevel="1" x14ac:dyDescent="0.2">
      <c r="A246" s="153" t="s">
        <v>1026</v>
      </c>
      <c r="B246" s="347">
        <v>2</v>
      </c>
      <c r="C246" s="111" t="s">
        <v>1099</v>
      </c>
      <c r="D246" s="54" t="s">
        <v>886</v>
      </c>
      <c r="E246" s="321" t="s">
        <v>1060</v>
      </c>
      <c r="F246" s="322" t="s">
        <v>1619</v>
      </c>
      <c r="G246" s="38" t="s">
        <v>5</v>
      </c>
      <c r="H246" s="304">
        <v>1703</v>
      </c>
      <c r="I246" s="39">
        <v>6.52</v>
      </c>
      <c r="J246" s="323">
        <v>11103.56</v>
      </c>
      <c r="K246" s="105">
        <v>4.2107103348910501E-4</v>
      </c>
      <c r="L246" s="517">
        <f t="shared" si="3"/>
        <v>851</v>
      </c>
    </row>
    <row r="247" spans="1:12" s="149" customFormat="1" ht="25.5" hidden="1" outlineLevel="1" x14ac:dyDescent="0.2">
      <c r="A247" s="153" t="s">
        <v>1026</v>
      </c>
      <c r="B247" s="347">
        <v>5</v>
      </c>
      <c r="C247" s="109" t="s">
        <v>823</v>
      </c>
      <c r="D247" s="356" t="s">
        <v>291</v>
      </c>
      <c r="E247" s="324" t="s">
        <v>979</v>
      </c>
      <c r="F247" s="325" t="s">
        <v>1269</v>
      </c>
      <c r="G247" s="326" t="s">
        <v>1057</v>
      </c>
      <c r="H247" s="304">
        <v>442.16</v>
      </c>
      <c r="I247" s="327">
        <v>25.03</v>
      </c>
      <c r="J247" s="328">
        <v>11067.26</v>
      </c>
      <c r="K247" s="105">
        <v>4.1969445890260718E-4</v>
      </c>
      <c r="L247" s="517">
        <f t="shared" si="3"/>
        <v>221</v>
      </c>
    </row>
    <row r="248" spans="1:12" hidden="1" outlineLevel="1" x14ac:dyDescent="0.2">
      <c r="B248" s="347">
        <v>2</v>
      </c>
      <c r="C248" s="111" t="s">
        <v>353</v>
      </c>
      <c r="D248" s="52" t="s">
        <v>374</v>
      </c>
      <c r="E248" s="211" t="s">
        <v>979</v>
      </c>
      <c r="F248" s="141" t="s">
        <v>1375</v>
      </c>
      <c r="G248" s="33" t="s">
        <v>25</v>
      </c>
      <c r="H248" s="304">
        <v>89</v>
      </c>
      <c r="I248" s="34">
        <v>120.64</v>
      </c>
      <c r="J248" s="35">
        <v>10736.96</v>
      </c>
      <c r="K248" s="105">
        <v>4.0716876783042382E-4</v>
      </c>
      <c r="L248" s="517">
        <f t="shared" si="3"/>
        <v>44</v>
      </c>
    </row>
    <row r="249" spans="1:12" s="149" customFormat="1" hidden="1" outlineLevel="1" x14ac:dyDescent="0.2">
      <c r="B249" s="347">
        <v>2</v>
      </c>
      <c r="C249" s="109" t="s">
        <v>628</v>
      </c>
      <c r="D249" s="54" t="s">
        <v>523</v>
      </c>
      <c r="E249" s="211" t="s">
        <v>979</v>
      </c>
      <c r="F249" s="141" t="s">
        <v>1535</v>
      </c>
      <c r="G249" s="33" t="s">
        <v>172</v>
      </c>
      <c r="H249" s="304">
        <v>2</v>
      </c>
      <c r="I249" s="34">
        <v>5361.76</v>
      </c>
      <c r="J249" s="35">
        <v>10723.52</v>
      </c>
      <c r="K249" s="105">
        <v>4.0665909393393542E-4</v>
      </c>
      <c r="L249" s="517">
        <f t="shared" si="3"/>
        <v>1</v>
      </c>
    </row>
    <row r="250" spans="1:12" s="149" customFormat="1" hidden="1" outlineLevel="1" x14ac:dyDescent="0.2">
      <c r="A250" s="153" t="s">
        <v>1026</v>
      </c>
      <c r="B250" s="347">
        <v>15</v>
      </c>
      <c r="C250" s="104" t="s">
        <v>570</v>
      </c>
      <c r="D250" s="37" t="s">
        <v>898</v>
      </c>
      <c r="E250" s="211" t="s">
        <v>1060</v>
      </c>
      <c r="F250" s="141" t="s">
        <v>1155</v>
      </c>
      <c r="G250" s="33" t="s">
        <v>172</v>
      </c>
      <c r="H250" s="402">
        <v>11</v>
      </c>
      <c r="I250" s="34">
        <v>963.21</v>
      </c>
      <c r="J250" s="35">
        <v>10595.31</v>
      </c>
      <c r="K250" s="105">
        <v>4.017970931698887E-4</v>
      </c>
      <c r="L250" s="517">
        <f t="shared" si="3"/>
        <v>5</v>
      </c>
    </row>
    <row r="251" spans="1:12" s="149" customFormat="1" hidden="1" outlineLevel="1" x14ac:dyDescent="0.2">
      <c r="B251" s="347">
        <v>23</v>
      </c>
      <c r="C251" s="138" t="s">
        <v>440</v>
      </c>
      <c r="D251" s="54" t="s">
        <v>451</v>
      </c>
      <c r="E251" s="211" t="s">
        <v>979</v>
      </c>
      <c r="F251" s="141" t="s">
        <v>864</v>
      </c>
      <c r="G251" s="33" t="s">
        <v>1057</v>
      </c>
      <c r="H251" s="304">
        <v>364.43799999999999</v>
      </c>
      <c r="I251" s="34">
        <v>29.03</v>
      </c>
      <c r="J251" s="35">
        <v>10579.64</v>
      </c>
      <c r="K251" s="105">
        <v>4.0120285284563463E-4</v>
      </c>
      <c r="L251" s="517">
        <f t="shared" si="3"/>
        <v>182</v>
      </c>
    </row>
    <row r="252" spans="1:12" s="149" customFormat="1" ht="38.25" hidden="1" outlineLevel="1" x14ac:dyDescent="0.2">
      <c r="B252" s="347">
        <v>12</v>
      </c>
      <c r="C252" s="111" t="s">
        <v>611</v>
      </c>
      <c r="D252" s="54">
        <v>83659</v>
      </c>
      <c r="E252" s="211" t="s">
        <v>1126</v>
      </c>
      <c r="F252" s="141" t="s">
        <v>1511</v>
      </c>
      <c r="G252" s="33" t="s">
        <v>172</v>
      </c>
      <c r="H252" s="304">
        <v>10</v>
      </c>
      <c r="I252" s="34">
        <v>1024.6300000000001</v>
      </c>
      <c r="J252" s="35">
        <v>10246.299999999999</v>
      </c>
      <c r="K252" s="105">
        <v>3.8856187839210276E-4</v>
      </c>
      <c r="L252" s="517">
        <f t="shared" si="3"/>
        <v>5</v>
      </c>
    </row>
    <row r="253" spans="1:12" s="149" customFormat="1" hidden="1" outlineLevel="1" x14ac:dyDescent="0.2">
      <c r="B253" s="347">
        <v>5.4</v>
      </c>
      <c r="C253" s="111" t="s">
        <v>348</v>
      </c>
      <c r="D253" s="135" t="s">
        <v>368</v>
      </c>
      <c r="E253" s="211" t="s">
        <v>979</v>
      </c>
      <c r="F253" s="141" t="s">
        <v>1372</v>
      </c>
      <c r="G253" s="33" t="s">
        <v>25</v>
      </c>
      <c r="H253" s="304">
        <v>184</v>
      </c>
      <c r="I253" s="34">
        <v>55.41</v>
      </c>
      <c r="J253" s="35">
        <v>10195.44</v>
      </c>
      <c r="K253" s="105">
        <v>3.8663315708440906E-4</v>
      </c>
      <c r="L253" s="517">
        <f t="shared" si="3"/>
        <v>92</v>
      </c>
    </row>
    <row r="254" spans="1:12" hidden="1" outlineLevel="1" x14ac:dyDescent="0.2">
      <c r="B254" s="347">
        <v>2</v>
      </c>
      <c r="C254" s="111" t="s">
        <v>121</v>
      </c>
      <c r="D254" s="32" t="s">
        <v>118</v>
      </c>
      <c r="E254" s="211" t="s">
        <v>979</v>
      </c>
      <c r="F254" s="141" t="s">
        <v>1229</v>
      </c>
      <c r="G254" s="33" t="s">
        <v>25</v>
      </c>
      <c r="H254" s="304">
        <v>11.1</v>
      </c>
      <c r="I254" s="34">
        <v>909.81</v>
      </c>
      <c r="J254" s="35">
        <v>10098.89</v>
      </c>
      <c r="K254" s="105">
        <v>3.8297177206164402E-4</v>
      </c>
      <c r="L254" s="517">
        <f t="shared" si="3"/>
        <v>5</v>
      </c>
    </row>
    <row r="255" spans="1:12" ht="12.75" hidden="1" customHeight="1" outlineLevel="1" x14ac:dyDescent="0.2">
      <c r="B255" s="347">
        <v>5.05</v>
      </c>
      <c r="C255" s="109" t="s">
        <v>1116</v>
      </c>
      <c r="D255" s="54" t="s">
        <v>827</v>
      </c>
      <c r="E255" s="211" t="s">
        <v>1060</v>
      </c>
      <c r="F255" s="141" t="s">
        <v>1630</v>
      </c>
      <c r="G255" s="33" t="s">
        <v>828</v>
      </c>
      <c r="H255" s="304">
        <v>7</v>
      </c>
      <c r="I255" s="34">
        <v>1424.44</v>
      </c>
      <c r="J255" s="35">
        <v>9971.08</v>
      </c>
      <c r="K255" s="105">
        <v>3.7812494016356427E-4</v>
      </c>
      <c r="L255" s="517">
        <f t="shared" si="3"/>
        <v>3</v>
      </c>
    </row>
    <row r="256" spans="1:12" ht="25.5" hidden="1" outlineLevel="1" x14ac:dyDescent="0.2">
      <c r="B256" s="347">
        <v>6</v>
      </c>
      <c r="C256" s="104" t="s">
        <v>565</v>
      </c>
      <c r="D256" s="491">
        <v>95967</v>
      </c>
      <c r="E256" s="211" t="s">
        <v>1126</v>
      </c>
      <c r="F256" s="141" t="s">
        <v>1148</v>
      </c>
      <c r="G256" s="33" t="s">
        <v>28</v>
      </c>
      <c r="H256" s="402">
        <v>56</v>
      </c>
      <c r="I256" s="34">
        <v>176.91</v>
      </c>
      <c r="J256" s="35">
        <v>9906.9599999999991</v>
      </c>
      <c r="K256" s="105">
        <v>3.7569337094906711E-4</v>
      </c>
      <c r="L256" s="517">
        <f t="shared" si="3"/>
        <v>28</v>
      </c>
    </row>
    <row r="257" spans="2:12" hidden="1" outlineLevel="1" x14ac:dyDescent="0.2">
      <c r="B257" s="347">
        <v>3</v>
      </c>
      <c r="C257" s="109" t="s">
        <v>1038</v>
      </c>
      <c r="D257" s="54" t="s">
        <v>275</v>
      </c>
      <c r="E257" s="211" t="s">
        <v>979</v>
      </c>
      <c r="F257" s="141" t="s">
        <v>1331</v>
      </c>
      <c r="G257" s="33" t="s">
        <v>172</v>
      </c>
      <c r="H257" s="304">
        <v>25</v>
      </c>
      <c r="I257" s="34">
        <v>393.38</v>
      </c>
      <c r="J257" s="35">
        <v>9834.5</v>
      </c>
      <c r="K257" s="105">
        <v>3.7294553087915977E-4</v>
      </c>
      <c r="L257" s="517">
        <f t="shared" si="3"/>
        <v>12</v>
      </c>
    </row>
    <row r="258" spans="2:12" hidden="1" outlineLevel="1" x14ac:dyDescent="0.2">
      <c r="B258" s="347">
        <v>3</v>
      </c>
      <c r="C258" s="109" t="s">
        <v>260</v>
      </c>
      <c r="D258" s="54" t="s">
        <v>261</v>
      </c>
      <c r="E258" s="211" t="s">
        <v>979</v>
      </c>
      <c r="F258" s="141" t="s">
        <v>1321</v>
      </c>
      <c r="G258" s="33" t="s">
        <v>25</v>
      </c>
      <c r="H258" s="304">
        <v>156</v>
      </c>
      <c r="I258" s="34">
        <v>62.85</v>
      </c>
      <c r="J258" s="35">
        <v>9804.6</v>
      </c>
      <c r="K258" s="105">
        <v>3.7181165814813261E-4</v>
      </c>
      <c r="L258" s="517">
        <f t="shared" si="3"/>
        <v>78</v>
      </c>
    </row>
    <row r="259" spans="2:12" s="151" customFormat="1" hidden="1" outlineLevel="1" x14ac:dyDescent="0.2">
      <c r="B259" s="347">
        <v>3</v>
      </c>
      <c r="C259" s="219" t="s">
        <v>248</v>
      </c>
      <c r="D259" s="184" t="s">
        <v>249</v>
      </c>
      <c r="E259" s="211" t="s">
        <v>979</v>
      </c>
      <c r="F259" s="141" t="s">
        <v>1315</v>
      </c>
      <c r="G259" s="33" t="s">
        <v>172</v>
      </c>
      <c r="H259" s="304">
        <v>3</v>
      </c>
      <c r="I259" s="34">
        <v>3242.87</v>
      </c>
      <c r="J259" s="35">
        <v>9728.61</v>
      </c>
      <c r="K259" s="105">
        <v>3.689299528360672E-4</v>
      </c>
      <c r="L259" s="517">
        <f t="shared" si="3"/>
        <v>1</v>
      </c>
    </row>
    <row r="260" spans="2:12" s="151" customFormat="1" ht="25.5" hidden="1" outlineLevel="1" x14ac:dyDescent="0.2">
      <c r="B260" s="347">
        <v>3</v>
      </c>
      <c r="C260" s="118" t="s">
        <v>1076</v>
      </c>
      <c r="D260" s="114">
        <v>60100</v>
      </c>
      <c r="E260" s="211" t="s">
        <v>1568</v>
      </c>
      <c r="F260" s="141" t="s">
        <v>1067</v>
      </c>
      <c r="G260" s="33" t="s">
        <v>25</v>
      </c>
      <c r="H260" s="304">
        <v>97</v>
      </c>
      <c r="I260" s="34">
        <v>99.79</v>
      </c>
      <c r="J260" s="35">
        <v>9679.6299999999992</v>
      </c>
      <c r="K260" s="105">
        <v>3.6707252519841793E-4</v>
      </c>
      <c r="L260" s="517">
        <f t="shared" si="3"/>
        <v>48</v>
      </c>
    </row>
    <row r="261" spans="2:12" hidden="1" outlineLevel="1" x14ac:dyDescent="0.2">
      <c r="B261" s="347">
        <v>1</v>
      </c>
      <c r="C261" s="118" t="s">
        <v>806</v>
      </c>
      <c r="D261" s="115" t="s">
        <v>519</v>
      </c>
      <c r="E261" s="211" t="s">
        <v>979</v>
      </c>
      <c r="F261" s="141" t="s">
        <v>1525</v>
      </c>
      <c r="G261" s="33" t="s">
        <v>172</v>
      </c>
      <c r="H261" s="304">
        <v>27</v>
      </c>
      <c r="I261" s="34">
        <v>357.26</v>
      </c>
      <c r="J261" s="35">
        <v>9646.02</v>
      </c>
      <c r="K261" s="105">
        <v>3.657979612355476E-4</v>
      </c>
      <c r="L261" s="517">
        <f t="shared" si="3"/>
        <v>13</v>
      </c>
    </row>
    <row r="262" spans="2:12" s="149" customFormat="1" hidden="1" outlineLevel="1" x14ac:dyDescent="0.2">
      <c r="B262" s="347">
        <v>1</v>
      </c>
      <c r="C262" s="118" t="s">
        <v>391</v>
      </c>
      <c r="D262" s="114" t="s">
        <v>400</v>
      </c>
      <c r="E262" s="211" t="s">
        <v>979</v>
      </c>
      <c r="F262" s="141" t="s">
        <v>1396</v>
      </c>
      <c r="G262" s="33" t="s">
        <v>172</v>
      </c>
      <c r="H262" s="304">
        <v>80</v>
      </c>
      <c r="I262" s="34">
        <v>119.09</v>
      </c>
      <c r="J262" s="35">
        <v>9527.2000000000007</v>
      </c>
      <c r="K262" s="105">
        <v>3.6129204960007436E-4</v>
      </c>
      <c r="L262" s="517">
        <f t="shared" si="3"/>
        <v>40</v>
      </c>
    </row>
    <row r="263" spans="2:12" s="151" customFormat="1" hidden="1" outlineLevel="1" x14ac:dyDescent="0.2">
      <c r="B263" s="347">
        <v>2</v>
      </c>
      <c r="C263" s="462" t="s">
        <v>436</v>
      </c>
      <c r="D263" s="114" t="s">
        <v>445</v>
      </c>
      <c r="E263" s="211" t="s">
        <v>979</v>
      </c>
      <c r="F263" s="141" t="s">
        <v>1466</v>
      </c>
      <c r="G263" s="33" t="s">
        <v>1057</v>
      </c>
      <c r="H263" s="304">
        <v>728.87599999999998</v>
      </c>
      <c r="I263" s="34">
        <v>13.04</v>
      </c>
      <c r="J263" s="35">
        <v>9504.5400000000009</v>
      </c>
      <c r="K263" s="105">
        <v>3.6043273334304844E-4</v>
      </c>
      <c r="L263" s="517">
        <f t="shared" si="3"/>
        <v>364</v>
      </c>
    </row>
    <row r="264" spans="2:12" s="157" customFormat="1" hidden="1" outlineLevel="1" x14ac:dyDescent="0.2">
      <c r="B264" s="347">
        <v>35</v>
      </c>
      <c r="C264" s="118" t="s">
        <v>334</v>
      </c>
      <c r="D264" s="114" t="s">
        <v>356</v>
      </c>
      <c r="E264" s="211" t="s">
        <v>979</v>
      </c>
      <c r="F264" s="141" t="s">
        <v>1365</v>
      </c>
      <c r="G264" s="33" t="s">
        <v>25</v>
      </c>
      <c r="H264" s="304">
        <v>944.85</v>
      </c>
      <c r="I264" s="34">
        <v>9.99</v>
      </c>
      <c r="J264" s="35">
        <v>9439.0499999999993</v>
      </c>
      <c r="K264" s="105">
        <v>3.5794921076261459E-4</v>
      </c>
      <c r="L264" s="517">
        <f t="shared" si="3"/>
        <v>472</v>
      </c>
    </row>
    <row r="265" spans="2:12" s="151" customFormat="1" hidden="1" outlineLevel="1" x14ac:dyDescent="0.2">
      <c r="B265" s="347">
        <v>6</v>
      </c>
      <c r="C265" s="118" t="s">
        <v>109</v>
      </c>
      <c r="D265" s="178" t="s">
        <v>110</v>
      </c>
      <c r="E265" s="211" t="s">
        <v>979</v>
      </c>
      <c r="F265" s="141" t="s">
        <v>1223</v>
      </c>
      <c r="G265" s="33" t="s">
        <v>25</v>
      </c>
      <c r="H265" s="304">
        <v>25.11</v>
      </c>
      <c r="I265" s="34">
        <v>371.89</v>
      </c>
      <c r="J265" s="35">
        <v>9338.16</v>
      </c>
      <c r="K265" s="105">
        <v>3.5412324354410846E-4</v>
      </c>
      <c r="L265" s="517">
        <f t="shared" si="3"/>
        <v>12</v>
      </c>
    </row>
    <row r="266" spans="2:12" hidden="1" outlineLevel="1" x14ac:dyDescent="0.2">
      <c r="B266" s="347">
        <v>1</v>
      </c>
      <c r="C266" s="118" t="s">
        <v>1083</v>
      </c>
      <c r="D266" s="184" t="s">
        <v>884</v>
      </c>
      <c r="E266" s="211" t="s">
        <v>1060</v>
      </c>
      <c r="F266" s="141" t="s">
        <v>1604</v>
      </c>
      <c r="G266" s="33" t="s">
        <v>31</v>
      </c>
      <c r="H266" s="304">
        <v>63.56</v>
      </c>
      <c r="I266" s="34">
        <v>144.22</v>
      </c>
      <c r="J266" s="35">
        <v>9166.6200000000008</v>
      </c>
      <c r="K266" s="105">
        <v>3.4761807537419533E-4</v>
      </c>
      <c r="L266" s="517">
        <f t="shared" si="3"/>
        <v>31</v>
      </c>
    </row>
    <row r="267" spans="2:12" hidden="1" outlineLevel="1" x14ac:dyDescent="0.2">
      <c r="B267" s="347">
        <v>1</v>
      </c>
      <c r="C267" s="118" t="s">
        <v>475</v>
      </c>
      <c r="D267" s="114" t="s">
        <v>598</v>
      </c>
      <c r="E267" s="211" t="s">
        <v>979</v>
      </c>
      <c r="F267" s="141" t="s">
        <v>1482</v>
      </c>
      <c r="G267" s="33" t="s">
        <v>25</v>
      </c>
      <c r="H267" s="304">
        <v>78.180000000000007</v>
      </c>
      <c r="I267" s="34">
        <v>117.07</v>
      </c>
      <c r="J267" s="35">
        <v>9152.5300000000007</v>
      </c>
      <c r="K267" s="105">
        <v>3.4708375207051061E-4</v>
      </c>
      <c r="L267" s="517">
        <f t="shared" si="3"/>
        <v>39</v>
      </c>
    </row>
    <row r="268" spans="2:12" s="149" customFormat="1" hidden="1" outlineLevel="1" x14ac:dyDescent="0.2">
      <c r="B268" s="347">
        <v>227.15</v>
      </c>
      <c r="C268" s="367" t="s">
        <v>35</v>
      </c>
      <c r="D268" s="178" t="s">
        <v>585</v>
      </c>
      <c r="E268" s="211" t="s">
        <v>979</v>
      </c>
      <c r="F268" s="141" t="s">
        <v>1177</v>
      </c>
      <c r="G268" s="33" t="s">
        <v>1057</v>
      </c>
      <c r="H268" s="304">
        <v>1023.0799999999999</v>
      </c>
      <c r="I268" s="34">
        <v>8.86</v>
      </c>
      <c r="J268" s="35">
        <v>9064.49</v>
      </c>
      <c r="K268" s="105">
        <v>3.4374508467119173E-4</v>
      </c>
      <c r="L268" s="517">
        <f t="shared" si="3"/>
        <v>511</v>
      </c>
    </row>
    <row r="269" spans="2:12" s="152" customFormat="1" hidden="1" outlineLevel="1" x14ac:dyDescent="0.2">
      <c r="B269" s="347">
        <v>944.85</v>
      </c>
      <c r="C269" s="118" t="s">
        <v>336</v>
      </c>
      <c r="D269" s="114" t="s">
        <v>358</v>
      </c>
      <c r="E269" s="211" t="s">
        <v>979</v>
      </c>
      <c r="F269" s="141" t="s">
        <v>1366</v>
      </c>
      <c r="G269" s="33" t="s">
        <v>25</v>
      </c>
      <c r="H269" s="304">
        <v>519.15</v>
      </c>
      <c r="I269" s="34">
        <v>17.329999999999998</v>
      </c>
      <c r="J269" s="35">
        <v>8996.8700000000008</v>
      </c>
      <c r="K269" s="105">
        <v>3.411807878794841E-4</v>
      </c>
      <c r="L269" s="517">
        <f t="shared" si="3"/>
        <v>259</v>
      </c>
    </row>
    <row r="270" spans="2:12" s="157" customFormat="1" hidden="1" outlineLevel="1" x14ac:dyDescent="0.2">
      <c r="B270" s="347">
        <v>519.15</v>
      </c>
      <c r="C270" s="118" t="s">
        <v>776</v>
      </c>
      <c r="D270" s="114" t="s">
        <v>763</v>
      </c>
      <c r="E270" s="211" t="s">
        <v>979</v>
      </c>
      <c r="F270" s="141" t="s">
        <v>1507</v>
      </c>
      <c r="G270" s="33" t="s">
        <v>172</v>
      </c>
      <c r="H270" s="304">
        <v>1</v>
      </c>
      <c r="I270" s="34">
        <v>8987.99</v>
      </c>
      <c r="J270" s="35">
        <v>8987.99</v>
      </c>
      <c r="K270" s="105">
        <v>3.4084403905501847E-4</v>
      </c>
      <c r="L270" s="517">
        <f t="shared" si="3"/>
        <v>0</v>
      </c>
    </row>
    <row r="271" spans="2:12" ht="25.5" hidden="1" outlineLevel="1" x14ac:dyDescent="0.2">
      <c r="B271" s="347">
        <v>933.05</v>
      </c>
      <c r="C271" s="118" t="s">
        <v>762</v>
      </c>
      <c r="D271" s="114" t="s">
        <v>795</v>
      </c>
      <c r="E271" s="211" t="s">
        <v>1060</v>
      </c>
      <c r="F271" s="141" t="s">
        <v>1521</v>
      </c>
      <c r="G271" s="33" t="s">
        <v>25</v>
      </c>
      <c r="H271" s="304">
        <v>140</v>
      </c>
      <c r="I271" s="34">
        <v>64</v>
      </c>
      <c r="J271" s="35">
        <v>8960</v>
      </c>
      <c r="K271" s="105">
        <v>3.3978259765898335E-4</v>
      </c>
      <c r="L271" s="517">
        <f t="shared" ref="L271:L334" si="4">ROUNDDOWN($L$13*H271,0)</f>
        <v>70</v>
      </c>
    </row>
    <row r="272" spans="2:12" s="151" customFormat="1" hidden="1" outlineLevel="1" x14ac:dyDescent="0.2">
      <c r="B272" s="347">
        <v>102</v>
      </c>
      <c r="C272" s="367" t="s">
        <v>128</v>
      </c>
      <c r="D272" s="178" t="s">
        <v>129</v>
      </c>
      <c r="E272" s="211" t="s">
        <v>979</v>
      </c>
      <c r="F272" s="141" t="s">
        <v>1237</v>
      </c>
      <c r="G272" s="33" t="s">
        <v>172</v>
      </c>
      <c r="H272" s="304">
        <v>2</v>
      </c>
      <c r="I272" s="34">
        <v>4279.91</v>
      </c>
      <c r="J272" s="35">
        <v>8559.82</v>
      </c>
      <c r="K272" s="105">
        <v>3.2460690570237932E-4</v>
      </c>
      <c r="L272" s="517">
        <f t="shared" si="4"/>
        <v>1</v>
      </c>
    </row>
    <row r="273" spans="2:12" ht="25.5" hidden="1" outlineLevel="1" x14ac:dyDescent="0.2">
      <c r="B273" s="347">
        <v>4429</v>
      </c>
      <c r="C273" s="366" t="s">
        <v>646</v>
      </c>
      <c r="D273" s="178" t="s">
        <v>895</v>
      </c>
      <c r="E273" s="211" t="s">
        <v>1060</v>
      </c>
      <c r="F273" s="141" t="s">
        <v>994</v>
      </c>
      <c r="G273" s="33" t="s">
        <v>172</v>
      </c>
      <c r="H273" s="402">
        <v>3</v>
      </c>
      <c r="I273" s="34">
        <v>2844.35</v>
      </c>
      <c r="J273" s="35">
        <v>8533.0499999999993</v>
      </c>
      <c r="K273" s="105">
        <v>3.2359172934754327E-4</v>
      </c>
      <c r="L273" s="517">
        <f t="shared" si="4"/>
        <v>1</v>
      </c>
    </row>
    <row r="274" spans="2:12" s="150" customFormat="1" hidden="1" outlineLevel="1" x14ac:dyDescent="0.2">
      <c r="B274" s="347">
        <v>1203</v>
      </c>
      <c r="C274" s="118" t="s">
        <v>352</v>
      </c>
      <c r="D274" s="114" t="s">
        <v>362</v>
      </c>
      <c r="E274" s="211" t="s">
        <v>979</v>
      </c>
      <c r="F274" s="141" t="s">
        <v>1374</v>
      </c>
      <c r="G274" s="33" t="s">
        <v>25</v>
      </c>
      <c r="H274" s="304">
        <v>92</v>
      </c>
      <c r="I274" s="34">
        <v>91.8</v>
      </c>
      <c r="J274" s="35">
        <v>8445.6</v>
      </c>
      <c r="K274" s="105">
        <v>3.2027543602552565E-4</v>
      </c>
      <c r="L274" s="517">
        <f t="shared" si="4"/>
        <v>46</v>
      </c>
    </row>
    <row r="275" spans="2:12" s="150" customFormat="1" hidden="1" outlineLevel="1" x14ac:dyDescent="0.2">
      <c r="B275" s="347">
        <v>4</v>
      </c>
      <c r="C275" s="118" t="s">
        <v>310</v>
      </c>
      <c r="D275" s="114" t="s">
        <v>311</v>
      </c>
      <c r="E275" s="211" t="s">
        <v>979</v>
      </c>
      <c r="F275" s="141" t="s">
        <v>1349</v>
      </c>
      <c r="G275" s="33" t="s">
        <v>172</v>
      </c>
      <c r="H275" s="304">
        <v>2</v>
      </c>
      <c r="I275" s="34">
        <v>4216.34</v>
      </c>
      <c r="J275" s="35">
        <v>8432.68</v>
      </c>
      <c r="K275" s="105">
        <v>3.1978548165479418E-4</v>
      </c>
      <c r="L275" s="517">
        <f t="shared" si="4"/>
        <v>1</v>
      </c>
    </row>
    <row r="276" spans="2:12" s="150" customFormat="1" hidden="1" outlineLevel="1" x14ac:dyDescent="0.2">
      <c r="B276" s="347">
        <v>184</v>
      </c>
      <c r="C276" s="118" t="s">
        <v>1091</v>
      </c>
      <c r="D276" s="114" t="s">
        <v>880</v>
      </c>
      <c r="E276" s="211" t="s">
        <v>1060</v>
      </c>
      <c r="F276" s="141" t="s">
        <v>1612</v>
      </c>
      <c r="G276" s="33" t="s">
        <v>172</v>
      </c>
      <c r="H276" s="304">
        <v>3</v>
      </c>
      <c r="I276" s="34">
        <v>2796.63</v>
      </c>
      <c r="J276" s="35">
        <v>8389.89</v>
      </c>
      <c r="K276" s="105">
        <v>3.1816279221798298E-4</v>
      </c>
      <c r="L276" s="517">
        <f t="shared" si="4"/>
        <v>1</v>
      </c>
    </row>
    <row r="277" spans="2:12" s="150" customFormat="1" hidden="1" outlineLevel="1" x14ac:dyDescent="0.2">
      <c r="B277" s="347">
        <v>228</v>
      </c>
      <c r="C277" s="118" t="s">
        <v>462</v>
      </c>
      <c r="D277" s="114" t="s">
        <v>596</v>
      </c>
      <c r="E277" s="211" t="s">
        <v>979</v>
      </c>
      <c r="F277" s="141" t="s">
        <v>1475</v>
      </c>
      <c r="G277" s="33" t="s">
        <v>1057</v>
      </c>
      <c r="H277" s="304">
        <v>54.75</v>
      </c>
      <c r="I277" s="34">
        <v>150.72999999999999</v>
      </c>
      <c r="J277" s="35">
        <v>8252.4699999999993</v>
      </c>
      <c r="K277" s="105">
        <v>3.1295152831504802E-4</v>
      </c>
      <c r="L277" s="517">
        <f t="shared" si="4"/>
        <v>27</v>
      </c>
    </row>
    <row r="278" spans="2:12" s="150" customFormat="1" hidden="1" outlineLevel="1" x14ac:dyDescent="0.2">
      <c r="B278" s="347">
        <v>92</v>
      </c>
      <c r="C278" s="118" t="s">
        <v>761</v>
      </c>
      <c r="D278" s="115" t="s">
        <v>794</v>
      </c>
      <c r="E278" s="211" t="s">
        <v>979</v>
      </c>
      <c r="F278" s="141" t="s">
        <v>1520</v>
      </c>
      <c r="G278" s="33" t="s">
        <v>172</v>
      </c>
      <c r="H278" s="304">
        <v>200</v>
      </c>
      <c r="I278" s="34">
        <v>41.19</v>
      </c>
      <c r="J278" s="35">
        <v>8238</v>
      </c>
      <c r="K278" s="105">
        <v>3.1240279458869474E-4</v>
      </c>
      <c r="L278" s="517">
        <f t="shared" si="4"/>
        <v>100</v>
      </c>
    </row>
    <row r="279" spans="2:12" s="150" customFormat="1" hidden="1" outlineLevel="1" x14ac:dyDescent="0.2">
      <c r="B279" s="347">
        <v>89</v>
      </c>
      <c r="C279" s="113" t="s">
        <v>256</v>
      </c>
      <c r="D279" s="114" t="s">
        <v>257</v>
      </c>
      <c r="E279" s="211" t="s">
        <v>979</v>
      </c>
      <c r="F279" s="141" t="s">
        <v>1319</v>
      </c>
      <c r="G279" s="33" t="s">
        <v>25</v>
      </c>
      <c r="H279" s="304">
        <v>173</v>
      </c>
      <c r="I279" s="34">
        <v>47.56</v>
      </c>
      <c r="J279" s="35">
        <v>8227.8799999999992</v>
      </c>
      <c r="K279" s="105">
        <v>3.1201902227973163E-4</v>
      </c>
      <c r="L279" s="517">
        <f t="shared" si="4"/>
        <v>86</v>
      </c>
    </row>
    <row r="280" spans="2:12" s="151" customFormat="1" hidden="1" outlineLevel="1" x14ac:dyDescent="0.2">
      <c r="B280" s="347">
        <v>78</v>
      </c>
      <c r="C280" s="118" t="s">
        <v>659</v>
      </c>
      <c r="D280" s="114" t="s">
        <v>681</v>
      </c>
      <c r="E280" s="211" t="s">
        <v>979</v>
      </c>
      <c r="F280" s="141" t="s">
        <v>1425</v>
      </c>
      <c r="G280" s="33" t="s">
        <v>1057</v>
      </c>
      <c r="H280" s="304">
        <v>86.58</v>
      </c>
      <c r="I280" s="34">
        <v>93.52</v>
      </c>
      <c r="J280" s="35">
        <v>8096.96</v>
      </c>
      <c r="K280" s="105">
        <v>3.0705425244875913E-4</v>
      </c>
      <c r="L280" s="517">
        <f t="shared" si="4"/>
        <v>43</v>
      </c>
    </row>
    <row r="281" spans="2:12" s="151" customFormat="1" hidden="1" outlineLevel="1" x14ac:dyDescent="0.2">
      <c r="B281" s="347">
        <v>13</v>
      </c>
      <c r="C281" s="118" t="s">
        <v>1100</v>
      </c>
      <c r="D281" s="114" t="s">
        <v>887</v>
      </c>
      <c r="E281" s="211" t="s">
        <v>1060</v>
      </c>
      <c r="F281" s="141" t="s">
        <v>1620</v>
      </c>
      <c r="G281" s="33" t="s">
        <v>5</v>
      </c>
      <c r="H281" s="304">
        <v>534</v>
      </c>
      <c r="I281" s="34">
        <v>15.15</v>
      </c>
      <c r="J281" s="35">
        <v>8090.1</v>
      </c>
      <c r="K281" s="105">
        <v>3.067941063974265E-4</v>
      </c>
      <c r="L281" s="517">
        <f t="shared" si="4"/>
        <v>267</v>
      </c>
    </row>
    <row r="282" spans="2:12" s="151" customFormat="1" hidden="1" outlineLevel="1" x14ac:dyDescent="0.2">
      <c r="B282" s="347">
        <v>1</v>
      </c>
      <c r="C282" s="367" t="s">
        <v>62</v>
      </c>
      <c r="D282" s="115" t="s">
        <v>65</v>
      </c>
      <c r="E282" s="211" t="s">
        <v>979</v>
      </c>
      <c r="F282" s="141" t="s">
        <v>1193</v>
      </c>
      <c r="G282" s="33" t="s">
        <v>1057</v>
      </c>
      <c r="H282" s="304">
        <v>646.79999999999995</v>
      </c>
      <c r="I282" s="34">
        <v>12.46</v>
      </c>
      <c r="J282" s="35">
        <v>8059.13</v>
      </c>
      <c r="K282" s="105">
        <v>3.0561965694993778E-4</v>
      </c>
      <c r="L282" s="517">
        <f t="shared" si="4"/>
        <v>323</v>
      </c>
    </row>
    <row r="283" spans="2:12" s="151" customFormat="1" hidden="1" outlineLevel="1" x14ac:dyDescent="0.2">
      <c r="B283" s="347">
        <v>67</v>
      </c>
      <c r="C283" s="301" t="s">
        <v>91</v>
      </c>
      <c r="D283" s="115" t="s">
        <v>92</v>
      </c>
      <c r="E283" s="211" t="s">
        <v>979</v>
      </c>
      <c r="F283" s="141" t="s">
        <v>1211</v>
      </c>
      <c r="G283" s="33" t="s">
        <v>1057</v>
      </c>
      <c r="H283" s="304">
        <v>131.63</v>
      </c>
      <c r="I283" s="34">
        <v>60.99</v>
      </c>
      <c r="J283" s="35">
        <v>8028.11</v>
      </c>
      <c r="K283" s="105">
        <v>3.0444331139420323E-4</v>
      </c>
      <c r="L283" s="517">
        <f t="shared" si="4"/>
        <v>65</v>
      </c>
    </row>
    <row r="284" spans="2:12" s="151" customFormat="1" ht="25.5" hidden="1" outlineLevel="1" x14ac:dyDescent="0.2">
      <c r="B284" s="347">
        <v>3</v>
      </c>
      <c r="C284" s="113" t="s">
        <v>1005</v>
      </c>
      <c r="D284" s="483">
        <v>95601</v>
      </c>
      <c r="E284" s="211" t="s">
        <v>1126</v>
      </c>
      <c r="F284" s="141" t="s">
        <v>1202</v>
      </c>
      <c r="G284" s="33" t="s">
        <v>172</v>
      </c>
      <c r="H284" s="304">
        <v>289</v>
      </c>
      <c r="I284" s="34">
        <v>27.72</v>
      </c>
      <c r="J284" s="35">
        <v>8011.08</v>
      </c>
      <c r="K284" s="105">
        <v>3.0379749692566166E-4</v>
      </c>
      <c r="L284" s="517">
        <f t="shared" si="4"/>
        <v>144</v>
      </c>
    </row>
    <row r="285" spans="2:12" s="151" customFormat="1" hidden="1" outlineLevel="1" x14ac:dyDescent="0.2">
      <c r="B285" s="347">
        <v>13</v>
      </c>
      <c r="C285" s="113" t="s">
        <v>1552</v>
      </c>
      <c r="D285" s="114" t="s">
        <v>525</v>
      </c>
      <c r="E285" s="211" t="s">
        <v>979</v>
      </c>
      <c r="F285" s="141" t="s">
        <v>1539</v>
      </c>
      <c r="G285" s="33" t="s">
        <v>172</v>
      </c>
      <c r="H285" s="304">
        <v>2</v>
      </c>
      <c r="I285" s="34">
        <v>3990.43</v>
      </c>
      <c r="J285" s="35">
        <v>7980.86</v>
      </c>
      <c r="K285" s="105">
        <v>3.0265148910186093E-4</v>
      </c>
      <c r="L285" s="517">
        <f t="shared" si="4"/>
        <v>1</v>
      </c>
    </row>
    <row r="286" spans="2:12" hidden="1" outlineLevel="1" x14ac:dyDescent="0.2">
      <c r="B286" s="347">
        <v>3</v>
      </c>
      <c r="C286" s="367" t="s">
        <v>41</v>
      </c>
      <c r="D286" s="178" t="s">
        <v>42</v>
      </c>
      <c r="E286" s="211" t="s">
        <v>979</v>
      </c>
      <c r="F286" s="141" t="s">
        <v>1181</v>
      </c>
      <c r="G286" s="33" t="s">
        <v>1057</v>
      </c>
      <c r="H286" s="304">
        <v>406</v>
      </c>
      <c r="I286" s="34">
        <v>19.600000000000001</v>
      </c>
      <c r="J286" s="35">
        <v>7957.6</v>
      </c>
      <c r="K286" s="105">
        <v>3.017694195458846E-4</v>
      </c>
      <c r="L286" s="517">
        <f t="shared" si="4"/>
        <v>203</v>
      </c>
    </row>
    <row r="287" spans="2:12" hidden="1" outlineLevel="1" x14ac:dyDescent="0.2">
      <c r="B287" s="347">
        <v>3</v>
      </c>
      <c r="C287" s="366" t="s">
        <v>907</v>
      </c>
      <c r="D287" s="178" t="s">
        <v>26</v>
      </c>
      <c r="E287" s="211" t="s">
        <v>979</v>
      </c>
      <c r="F287" s="141" t="s">
        <v>1167</v>
      </c>
      <c r="G287" s="33" t="s">
        <v>25</v>
      </c>
      <c r="H287" s="404">
        <v>368.79</v>
      </c>
      <c r="I287" s="34">
        <v>21.35</v>
      </c>
      <c r="J287" s="35">
        <v>7873.67</v>
      </c>
      <c r="K287" s="105">
        <v>2.9858661224437585E-4</v>
      </c>
      <c r="L287" s="517">
        <f t="shared" si="4"/>
        <v>184</v>
      </c>
    </row>
    <row r="288" spans="2:12" ht="25.5" hidden="1" outlineLevel="1" x14ac:dyDescent="0.2">
      <c r="B288" s="347">
        <v>3</v>
      </c>
      <c r="C288" s="113" t="s">
        <v>278</v>
      </c>
      <c r="D288" s="114">
        <v>93287</v>
      </c>
      <c r="E288" s="211" t="s">
        <v>1126</v>
      </c>
      <c r="F288" s="141" t="s">
        <v>1330</v>
      </c>
      <c r="G288" s="33" t="s">
        <v>1201</v>
      </c>
      <c r="H288" s="304">
        <v>20</v>
      </c>
      <c r="I288" s="34">
        <v>382.33</v>
      </c>
      <c r="J288" s="35">
        <v>7646.6</v>
      </c>
      <c r="K288" s="105">
        <v>2.8997562625660516E-4</v>
      </c>
      <c r="L288" s="517">
        <f t="shared" si="4"/>
        <v>10</v>
      </c>
    </row>
    <row r="289" spans="2:12" s="151" customFormat="1" hidden="1" outlineLevel="1" x14ac:dyDescent="0.2">
      <c r="B289" s="347">
        <v>16</v>
      </c>
      <c r="C289" s="367" t="s">
        <v>131</v>
      </c>
      <c r="D289" s="178" t="s">
        <v>629</v>
      </c>
      <c r="E289" s="211" t="s">
        <v>979</v>
      </c>
      <c r="F289" s="141" t="s">
        <v>1239</v>
      </c>
      <c r="G289" s="33" t="s">
        <v>172</v>
      </c>
      <c r="H289" s="304">
        <v>4</v>
      </c>
      <c r="I289" s="34">
        <v>1910.74</v>
      </c>
      <c r="J289" s="35">
        <v>7642.96</v>
      </c>
      <c r="K289" s="105">
        <v>2.8983758957630616E-4</v>
      </c>
      <c r="L289" s="517">
        <f t="shared" si="4"/>
        <v>2</v>
      </c>
    </row>
    <row r="290" spans="2:12" hidden="1" outlineLevel="1" x14ac:dyDescent="0.2">
      <c r="B290" s="347">
        <v>8</v>
      </c>
      <c r="C290" s="118" t="s">
        <v>495</v>
      </c>
      <c r="D290" s="114" t="s">
        <v>294</v>
      </c>
      <c r="E290" s="211" t="s">
        <v>979</v>
      </c>
      <c r="F290" s="141" t="s">
        <v>1550</v>
      </c>
      <c r="G290" s="33" t="s">
        <v>1057</v>
      </c>
      <c r="H290" s="304">
        <v>274.0206</v>
      </c>
      <c r="I290" s="34">
        <v>27.68</v>
      </c>
      <c r="J290" s="35">
        <v>7584.89</v>
      </c>
      <c r="K290" s="105">
        <v>2.8763544945955872E-4</v>
      </c>
      <c r="L290" s="517">
        <f t="shared" si="4"/>
        <v>137</v>
      </c>
    </row>
    <row r="291" spans="2:12" hidden="1" outlineLevel="1" x14ac:dyDescent="0.2">
      <c r="B291" s="347">
        <v>3</v>
      </c>
      <c r="C291" s="367" t="s">
        <v>130</v>
      </c>
      <c r="D291" s="178" t="s">
        <v>132</v>
      </c>
      <c r="E291" s="211" t="s">
        <v>979</v>
      </c>
      <c r="F291" s="141" t="s">
        <v>1238</v>
      </c>
      <c r="G291" s="33" t="s">
        <v>172</v>
      </c>
      <c r="H291" s="304">
        <v>3</v>
      </c>
      <c r="I291" s="34">
        <v>2515.84</v>
      </c>
      <c r="J291" s="35">
        <v>7547.52</v>
      </c>
      <c r="K291" s="105">
        <v>2.8621829815659932E-4</v>
      </c>
      <c r="L291" s="517">
        <f t="shared" si="4"/>
        <v>1</v>
      </c>
    </row>
    <row r="292" spans="2:12" ht="25.5" hidden="1" outlineLevel="1" x14ac:dyDescent="0.2">
      <c r="B292" s="347">
        <v>6</v>
      </c>
      <c r="C292" s="366" t="s">
        <v>573</v>
      </c>
      <c r="D292" s="485">
        <v>200538</v>
      </c>
      <c r="E292" s="211" t="s">
        <v>1127</v>
      </c>
      <c r="F292" s="141" t="s">
        <v>1158</v>
      </c>
      <c r="G292" s="33" t="s">
        <v>1157</v>
      </c>
      <c r="H292" s="402">
        <v>1</v>
      </c>
      <c r="I292" s="144">
        <v>7519.41</v>
      </c>
      <c r="J292" s="458">
        <v>7519.41</v>
      </c>
      <c r="K292" s="105">
        <v>2.8515230610077412E-4</v>
      </c>
      <c r="L292" s="517">
        <f t="shared" si="4"/>
        <v>0</v>
      </c>
    </row>
    <row r="293" spans="2:12" hidden="1" outlineLevel="1" x14ac:dyDescent="0.2">
      <c r="B293" s="347">
        <v>34338.870000000003</v>
      </c>
      <c r="C293" s="118" t="s">
        <v>1072</v>
      </c>
      <c r="D293" s="114" t="s">
        <v>852</v>
      </c>
      <c r="E293" s="211" t="s">
        <v>1060</v>
      </c>
      <c r="F293" s="141" t="s">
        <v>1596</v>
      </c>
      <c r="G293" s="33" t="s">
        <v>31</v>
      </c>
      <c r="H293" s="304">
        <v>1855.84</v>
      </c>
      <c r="I293" s="34">
        <v>4.01</v>
      </c>
      <c r="J293" s="35">
        <v>7441.92</v>
      </c>
      <c r="K293" s="105">
        <v>2.8221371754133274E-4</v>
      </c>
      <c r="L293" s="517">
        <f t="shared" si="4"/>
        <v>927</v>
      </c>
    </row>
    <row r="294" spans="2:12" s="151" customFormat="1" hidden="1" outlineLevel="1" x14ac:dyDescent="0.2">
      <c r="B294" s="347">
        <v>67</v>
      </c>
      <c r="C294" s="118" t="s">
        <v>288</v>
      </c>
      <c r="D294" s="114" t="s">
        <v>296</v>
      </c>
      <c r="E294" s="211" t="s">
        <v>979</v>
      </c>
      <c r="F294" s="141" t="s">
        <v>1339</v>
      </c>
      <c r="G294" s="33" t="s">
        <v>25</v>
      </c>
      <c r="H294" s="304">
        <v>2</v>
      </c>
      <c r="I294" s="34">
        <v>3697.48</v>
      </c>
      <c r="J294" s="35">
        <v>7394.96</v>
      </c>
      <c r="K294" s="105">
        <v>2.8043289267681647E-4</v>
      </c>
      <c r="L294" s="517">
        <f t="shared" si="4"/>
        <v>1</v>
      </c>
    </row>
    <row r="295" spans="2:12" s="151" customFormat="1" hidden="1" outlineLevel="1" x14ac:dyDescent="0.2">
      <c r="B295" s="347">
        <v>24</v>
      </c>
      <c r="C295" s="118" t="s">
        <v>302</v>
      </c>
      <c r="D295" s="114" t="s">
        <v>303</v>
      </c>
      <c r="E295" s="211" t="s">
        <v>979</v>
      </c>
      <c r="F295" s="141" t="s">
        <v>1343</v>
      </c>
      <c r="G295" s="33" t="s">
        <v>172</v>
      </c>
      <c r="H295" s="304">
        <v>9</v>
      </c>
      <c r="I295" s="34">
        <v>805.26</v>
      </c>
      <c r="J295" s="35">
        <v>7247.34</v>
      </c>
      <c r="K295" s="105">
        <v>2.7483482269172502E-4</v>
      </c>
      <c r="L295" s="517">
        <f t="shared" si="4"/>
        <v>4</v>
      </c>
    </row>
    <row r="296" spans="2:12" s="151" customFormat="1" hidden="1" outlineLevel="1" x14ac:dyDescent="0.2">
      <c r="B296" s="347">
        <v>3</v>
      </c>
      <c r="C296" s="118" t="s">
        <v>135</v>
      </c>
      <c r="D296" s="178" t="s">
        <v>136</v>
      </c>
      <c r="E296" s="211" t="s">
        <v>979</v>
      </c>
      <c r="F296" s="141" t="s">
        <v>1241</v>
      </c>
      <c r="G296" s="33" t="s">
        <v>1057</v>
      </c>
      <c r="H296" s="304">
        <v>13.5</v>
      </c>
      <c r="I296" s="34">
        <v>535.46</v>
      </c>
      <c r="J296" s="35">
        <v>7228.71</v>
      </c>
      <c r="K296" s="105">
        <v>2.7412833275931582E-4</v>
      </c>
      <c r="L296" s="517">
        <f t="shared" si="4"/>
        <v>6</v>
      </c>
    </row>
    <row r="297" spans="2:12" s="151" customFormat="1" hidden="1" outlineLevel="1" x14ac:dyDescent="0.2">
      <c r="B297" s="347">
        <v>103</v>
      </c>
      <c r="C297" s="118" t="s">
        <v>365</v>
      </c>
      <c r="D297" s="114" t="s">
        <v>343</v>
      </c>
      <c r="E297" s="211" t="s">
        <v>979</v>
      </c>
      <c r="F297" s="141" t="s">
        <v>1381</v>
      </c>
      <c r="G297" s="33" t="s">
        <v>172</v>
      </c>
      <c r="H297" s="304">
        <v>13</v>
      </c>
      <c r="I297" s="34">
        <v>548.96</v>
      </c>
      <c r="J297" s="35">
        <v>7136.48</v>
      </c>
      <c r="K297" s="105">
        <v>2.7063077148899346E-4</v>
      </c>
      <c r="L297" s="517">
        <f t="shared" si="4"/>
        <v>6</v>
      </c>
    </row>
    <row r="298" spans="2:12" s="151" customFormat="1" hidden="1" outlineLevel="1" x14ac:dyDescent="0.2">
      <c r="B298" s="347">
        <v>312</v>
      </c>
      <c r="C298" s="113" t="s">
        <v>258</v>
      </c>
      <c r="D298" s="114" t="s">
        <v>259</v>
      </c>
      <c r="E298" s="211" t="s">
        <v>979</v>
      </c>
      <c r="F298" s="141" t="s">
        <v>1320</v>
      </c>
      <c r="G298" s="33" t="s">
        <v>25</v>
      </c>
      <c r="H298" s="304">
        <v>136</v>
      </c>
      <c r="I298" s="34">
        <v>52.07</v>
      </c>
      <c r="J298" s="35">
        <v>7081.52</v>
      </c>
      <c r="K298" s="105">
        <v>2.6854656930513882E-4</v>
      </c>
      <c r="L298" s="517">
        <f t="shared" si="4"/>
        <v>68</v>
      </c>
    </row>
    <row r="299" spans="2:12" s="151" customFormat="1" hidden="1" outlineLevel="1" x14ac:dyDescent="0.2">
      <c r="B299" s="347">
        <v>20</v>
      </c>
      <c r="C299" s="118" t="s">
        <v>1074</v>
      </c>
      <c r="D299" s="114" t="s">
        <v>853</v>
      </c>
      <c r="E299" s="211" t="s">
        <v>1060</v>
      </c>
      <c r="F299" s="141" t="s">
        <v>1597</v>
      </c>
      <c r="G299" s="33" t="s">
        <v>31</v>
      </c>
      <c r="H299" s="304">
        <v>1174.1600000000001</v>
      </c>
      <c r="I299" s="34">
        <v>6</v>
      </c>
      <c r="J299" s="35">
        <v>7044.96</v>
      </c>
      <c r="K299" s="105">
        <v>2.6716013495576245E-4</v>
      </c>
      <c r="L299" s="517">
        <f t="shared" si="4"/>
        <v>587</v>
      </c>
    </row>
    <row r="300" spans="2:12" s="151" customFormat="1" hidden="1" outlineLevel="1" x14ac:dyDescent="0.2">
      <c r="B300" s="347">
        <v>80</v>
      </c>
      <c r="C300" s="113" t="s">
        <v>220</v>
      </c>
      <c r="D300" s="114" t="s">
        <v>221</v>
      </c>
      <c r="E300" s="211" t="s">
        <v>979</v>
      </c>
      <c r="F300" s="141" t="s">
        <v>1301</v>
      </c>
      <c r="G300" s="33" t="s">
        <v>25</v>
      </c>
      <c r="H300" s="304">
        <v>31</v>
      </c>
      <c r="I300" s="34">
        <v>224.6</v>
      </c>
      <c r="J300" s="35">
        <v>6962.6</v>
      </c>
      <c r="K300" s="105">
        <v>2.6403686545317385E-4</v>
      </c>
      <c r="L300" s="517">
        <f t="shared" si="4"/>
        <v>15</v>
      </c>
    </row>
    <row r="301" spans="2:12" s="151" customFormat="1" hidden="1" outlineLevel="1" x14ac:dyDescent="0.2">
      <c r="B301" s="347">
        <v>13</v>
      </c>
      <c r="C301" s="118" t="s">
        <v>1564</v>
      </c>
      <c r="D301" s="114" t="s">
        <v>968</v>
      </c>
      <c r="E301" s="211" t="s">
        <v>979</v>
      </c>
      <c r="F301" s="141" t="s">
        <v>1513</v>
      </c>
      <c r="G301" s="33" t="s">
        <v>25</v>
      </c>
      <c r="H301" s="304">
        <v>245.36</v>
      </c>
      <c r="I301" s="34">
        <v>28.14</v>
      </c>
      <c r="J301" s="35">
        <v>6904.43</v>
      </c>
      <c r="K301" s="105">
        <v>2.6183093311993468E-4</v>
      </c>
      <c r="L301" s="517">
        <f t="shared" si="4"/>
        <v>122</v>
      </c>
    </row>
    <row r="302" spans="2:12" s="151" customFormat="1" hidden="1" outlineLevel="1" x14ac:dyDescent="0.2">
      <c r="B302" s="347">
        <v>12</v>
      </c>
      <c r="C302" s="118" t="s">
        <v>401</v>
      </c>
      <c r="D302" s="114" t="s">
        <v>384</v>
      </c>
      <c r="E302" s="211" t="s">
        <v>979</v>
      </c>
      <c r="F302" s="141" t="s">
        <v>1402</v>
      </c>
      <c r="G302" s="33" t="s">
        <v>172</v>
      </c>
      <c r="H302" s="304">
        <v>95</v>
      </c>
      <c r="I302" s="34">
        <v>72.59</v>
      </c>
      <c r="J302" s="35">
        <v>6896.05</v>
      </c>
      <c r="K302" s="105">
        <v>2.6151314537792769E-4</v>
      </c>
      <c r="L302" s="517">
        <f t="shared" si="4"/>
        <v>47</v>
      </c>
    </row>
    <row r="303" spans="2:12" hidden="1" outlineLevel="1" x14ac:dyDescent="0.2">
      <c r="B303" s="347">
        <v>44</v>
      </c>
      <c r="C303" s="118" t="s">
        <v>615</v>
      </c>
      <c r="D303" s="114" t="s">
        <v>748</v>
      </c>
      <c r="E303" s="211" t="s">
        <v>979</v>
      </c>
      <c r="F303" s="141" t="s">
        <v>1517</v>
      </c>
      <c r="G303" s="33" t="s">
        <v>172</v>
      </c>
      <c r="H303" s="304">
        <v>9</v>
      </c>
      <c r="I303" s="34">
        <v>763.22</v>
      </c>
      <c r="J303" s="35">
        <v>6868.98</v>
      </c>
      <c r="K303" s="105">
        <v>2.6048659237361645E-4</v>
      </c>
      <c r="L303" s="517">
        <f t="shared" si="4"/>
        <v>4</v>
      </c>
    </row>
    <row r="304" spans="2:12" s="157" customFormat="1" hidden="1" outlineLevel="1" x14ac:dyDescent="0.2">
      <c r="B304" s="347">
        <v>17</v>
      </c>
      <c r="C304" s="113" t="s">
        <v>264</v>
      </c>
      <c r="D304" s="114" t="s">
        <v>265</v>
      </c>
      <c r="E304" s="211" t="s">
        <v>979</v>
      </c>
      <c r="F304" s="141" t="s">
        <v>1323</v>
      </c>
      <c r="G304" s="33" t="s">
        <v>25</v>
      </c>
      <c r="H304" s="304">
        <v>51</v>
      </c>
      <c r="I304" s="34">
        <v>133.76</v>
      </c>
      <c r="J304" s="35">
        <v>6821.76</v>
      </c>
      <c r="K304" s="105">
        <v>2.586959077462217E-4</v>
      </c>
      <c r="L304" s="517">
        <f t="shared" si="4"/>
        <v>25</v>
      </c>
    </row>
    <row r="305" spans="2:12" s="151" customFormat="1" ht="16.5" hidden="1" customHeight="1" outlineLevel="1" x14ac:dyDescent="0.2">
      <c r="B305" s="347">
        <v>647</v>
      </c>
      <c r="C305" s="113" t="s">
        <v>617</v>
      </c>
      <c r="D305" s="114" t="s">
        <v>522</v>
      </c>
      <c r="E305" s="211" t="s">
        <v>979</v>
      </c>
      <c r="F305" s="141" t="s">
        <v>1534</v>
      </c>
      <c r="G305" s="33" t="s">
        <v>830</v>
      </c>
      <c r="H305" s="304">
        <v>1</v>
      </c>
      <c r="I305" s="34">
        <v>6811.06</v>
      </c>
      <c r="J305" s="35">
        <v>6811.06</v>
      </c>
      <c r="K305" s="105">
        <v>2.5829014058160663E-4</v>
      </c>
      <c r="L305" s="517">
        <f t="shared" si="4"/>
        <v>0</v>
      </c>
    </row>
    <row r="306" spans="2:12" s="151" customFormat="1" hidden="1" outlineLevel="1" x14ac:dyDescent="0.2">
      <c r="B306" s="347">
        <v>95</v>
      </c>
      <c r="C306" s="118" t="s">
        <v>340</v>
      </c>
      <c r="D306" s="114" t="s">
        <v>354</v>
      </c>
      <c r="E306" s="211" t="s">
        <v>979</v>
      </c>
      <c r="F306" s="141" t="s">
        <v>1368</v>
      </c>
      <c r="G306" s="33" t="s">
        <v>25</v>
      </c>
      <c r="H306" s="304">
        <v>102</v>
      </c>
      <c r="I306" s="34">
        <v>66.22</v>
      </c>
      <c r="J306" s="35">
        <v>6754.44</v>
      </c>
      <c r="K306" s="105">
        <v>2.561429876039892E-4</v>
      </c>
      <c r="L306" s="517">
        <f t="shared" si="4"/>
        <v>51</v>
      </c>
    </row>
    <row r="307" spans="2:12" s="151" customFormat="1" hidden="1" outlineLevel="1" x14ac:dyDescent="0.2">
      <c r="B307" s="347">
        <v>659</v>
      </c>
      <c r="C307" s="113" t="s">
        <v>173</v>
      </c>
      <c r="D307" s="114" t="s">
        <v>642</v>
      </c>
      <c r="E307" s="211" t="s">
        <v>979</v>
      </c>
      <c r="F307" s="141" t="s">
        <v>1276</v>
      </c>
      <c r="G307" s="33" t="s">
        <v>172</v>
      </c>
      <c r="H307" s="304">
        <v>1</v>
      </c>
      <c r="I307" s="34">
        <v>6574.25</v>
      </c>
      <c r="J307" s="35">
        <v>6574.25</v>
      </c>
      <c r="K307" s="105">
        <v>2.4930979270754145E-4</v>
      </c>
      <c r="L307" s="517">
        <f t="shared" si="4"/>
        <v>0</v>
      </c>
    </row>
    <row r="308" spans="2:12" s="151" customFormat="1" hidden="1" outlineLevel="1" x14ac:dyDescent="0.2">
      <c r="B308" s="347">
        <v>30</v>
      </c>
      <c r="C308" s="113" t="s">
        <v>194</v>
      </c>
      <c r="D308" s="114" t="s">
        <v>195</v>
      </c>
      <c r="E308" s="211" t="s">
        <v>979</v>
      </c>
      <c r="F308" s="141" t="s">
        <v>1287</v>
      </c>
      <c r="G308" s="33" t="s">
        <v>172</v>
      </c>
      <c r="H308" s="304">
        <v>8</v>
      </c>
      <c r="I308" s="34">
        <v>816.32</v>
      </c>
      <c r="J308" s="35">
        <v>6530.56</v>
      </c>
      <c r="K308" s="105">
        <v>2.4765297332230476E-4</v>
      </c>
      <c r="L308" s="517">
        <f t="shared" si="4"/>
        <v>4</v>
      </c>
    </row>
    <row r="309" spans="2:12" s="151" customFormat="1" hidden="1" outlineLevel="1" x14ac:dyDescent="0.2">
      <c r="B309" s="347">
        <v>1</v>
      </c>
      <c r="C309" s="118" t="s">
        <v>315</v>
      </c>
      <c r="D309" s="114" t="s">
        <v>316</v>
      </c>
      <c r="E309" s="211" t="s">
        <v>979</v>
      </c>
      <c r="F309" s="141" t="s">
        <v>1352</v>
      </c>
      <c r="G309" s="33" t="s">
        <v>172</v>
      </c>
      <c r="H309" s="304">
        <v>12</v>
      </c>
      <c r="I309" s="34">
        <v>543.57000000000005</v>
      </c>
      <c r="J309" s="35">
        <v>6522.84</v>
      </c>
      <c r="K309" s="105">
        <v>2.4736021420914317E-4</v>
      </c>
      <c r="L309" s="517">
        <f t="shared" si="4"/>
        <v>6</v>
      </c>
    </row>
    <row r="310" spans="2:12" s="151" customFormat="1" hidden="1" outlineLevel="1" x14ac:dyDescent="0.2">
      <c r="B310" s="347">
        <v>276</v>
      </c>
      <c r="C310" s="118" t="s">
        <v>420</v>
      </c>
      <c r="D310" s="114" t="s">
        <v>423</v>
      </c>
      <c r="E310" s="211" t="s">
        <v>979</v>
      </c>
      <c r="F310" s="141" t="s">
        <v>1418</v>
      </c>
      <c r="G310" s="33" t="s">
        <v>172</v>
      </c>
      <c r="H310" s="304">
        <v>29</v>
      </c>
      <c r="I310" s="34">
        <v>222.8</v>
      </c>
      <c r="J310" s="35">
        <v>6461.2</v>
      </c>
      <c r="K310" s="105">
        <v>2.4502269196364097E-4</v>
      </c>
      <c r="L310" s="517">
        <f t="shared" si="4"/>
        <v>14</v>
      </c>
    </row>
    <row r="311" spans="2:12" s="151" customFormat="1" hidden="1" outlineLevel="1" x14ac:dyDescent="0.2">
      <c r="B311" s="347">
        <v>103</v>
      </c>
      <c r="C311" s="113" t="s">
        <v>178</v>
      </c>
      <c r="D311" s="114" t="s">
        <v>179</v>
      </c>
      <c r="E311" s="211" t="s">
        <v>979</v>
      </c>
      <c r="F311" s="141" t="s">
        <v>1279</v>
      </c>
      <c r="G311" s="33" t="s">
        <v>25</v>
      </c>
      <c r="H311" s="304">
        <v>155</v>
      </c>
      <c r="I311" s="34">
        <v>41.25</v>
      </c>
      <c r="J311" s="35">
        <v>6393.75</v>
      </c>
      <c r="K311" s="105">
        <v>2.4246484193996928E-4</v>
      </c>
      <c r="L311" s="517">
        <f t="shared" si="4"/>
        <v>77</v>
      </c>
    </row>
    <row r="312" spans="2:12" hidden="1" outlineLevel="1" x14ac:dyDescent="0.2">
      <c r="B312" s="347">
        <v>11</v>
      </c>
      <c r="C312" s="118" t="s">
        <v>1086</v>
      </c>
      <c r="D312" s="114" t="s">
        <v>875</v>
      </c>
      <c r="E312" s="211" t="s">
        <v>1060</v>
      </c>
      <c r="F312" s="141" t="s">
        <v>1607</v>
      </c>
      <c r="G312" s="33" t="s">
        <v>25</v>
      </c>
      <c r="H312" s="304">
        <v>37.5</v>
      </c>
      <c r="I312" s="34">
        <v>170.07</v>
      </c>
      <c r="J312" s="35">
        <v>6377.63</v>
      </c>
      <c r="K312" s="105">
        <v>2.4185353664150247E-4</v>
      </c>
      <c r="L312" s="517">
        <f t="shared" si="4"/>
        <v>18</v>
      </c>
    </row>
    <row r="313" spans="2:12" s="157" customFormat="1" hidden="1" outlineLevel="1" x14ac:dyDescent="0.2">
      <c r="B313" s="347">
        <v>65</v>
      </c>
      <c r="C313" s="118" t="s">
        <v>606</v>
      </c>
      <c r="D313" s="178" t="s">
        <v>511</v>
      </c>
      <c r="E313" s="211" t="s">
        <v>979</v>
      </c>
      <c r="F313" s="141" t="s">
        <v>1177</v>
      </c>
      <c r="G313" s="33" t="s">
        <v>1057</v>
      </c>
      <c r="H313" s="304">
        <v>716.87</v>
      </c>
      <c r="I313" s="34">
        <v>8.86</v>
      </c>
      <c r="J313" s="35">
        <v>6351.47</v>
      </c>
      <c r="K313" s="105">
        <v>2.4086149280726598E-4</v>
      </c>
      <c r="L313" s="517">
        <f t="shared" si="4"/>
        <v>358</v>
      </c>
    </row>
    <row r="314" spans="2:12" s="151" customFormat="1" hidden="1" outlineLevel="1" x14ac:dyDescent="0.2">
      <c r="B314" s="347">
        <v>800</v>
      </c>
      <c r="C314" s="366" t="s">
        <v>650</v>
      </c>
      <c r="D314" s="459">
        <v>200113</v>
      </c>
      <c r="E314" s="211" t="s">
        <v>1127</v>
      </c>
      <c r="F314" s="141" t="s">
        <v>1161</v>
      </c>
      <c r="G314" s="33" t="s">
        <v>1157</v>
      </c>
      <c r="H314" s="402">
        <v>1</v>
      </c>
      <c r="I314" s="144">
        <v>6303.98</v>
      </c>
      <c r="J314" s="458">
        <v>6303.98</v>
      </c>
      <c r="K314" s="105">
        <v>2.3906056919534351E-4</v>
      </c>
      <c r="L314" s="517">
        <f t="shared" si="4"/>
        <v>0</v>
      </c>
    </row>
    <row r="315" spans="2:12" s="151" customFormat="1" hidden="1" outlineLevel="1" x14ac:dyDescent="0.2">
      <c r="B315" s="347">
        <v>75</v>
      </c>
      <c r="C315" s="118" t="s">
        <v>607</v>
      </c>
      <c r="D315" s="114" t="s">
        <v>512</v>
      </c>
      <c r="E315" s="211" t="s">
        <v>979</v>
      </c>
      <c r="F315" s="141" t="s">
        <v>1186</v>
      </c>
      <c r="G315" s="33" t="s">
        <v>1057</v>
      </c>
      <c r="H315" s="304">
        <v>716.87</v>
      </c>
      <c r="I315" s="34">
        <v>8.68</v>
      </c>
      <c r="J315" s="35">
        <v>6222.43</v>
      </c>
      <c r="K315" s="105">
        <v>2.3596801664633793E-4</v>
      </c>
      <c r="L315" s="517">
        <f t="shared" si="4"/>
        <v>358</v>
      </c>
    </row>
    <row r="316" spans="2:12" s="151" customFormat="1" hidden="1" outlineLevel="1" x14ac:dyDescent="0.2">
      <c r="B316" s="347">
        <v>6</v>
      </c>
      <c r="C316" s="118" t="s">
        <v>414</v>
      </c>
      <c r="D316" s="114" t="s">
        <v>552</v>
      </c>
      <c r="E316" s="211" t="s">
        <v>979</v>
      </c>
      <c r="F316" s="141" t="s">
        <v>1409</v>
      </c>
      <c r="G316" s="33" t="s">
        <v>172</v>
      </c>
      <c r="H316" s="304">
        <v>65</v>
      </c>
      <c r="I316" s="34">
        <v>91.9</v>
      </c>
      <c r="J316" s="35">
        <v>5973.5</v>
      </c>
      <c r="K316" s="105">
        <v>2.2652805213347512E-4</v>
      </c>
      <c r="L316" s="517">
        <f t="shared" si="4"/>
        <v>32</v>
      </c>
    </row>
    <row r="317" spans="2:12" s="151" customFormat="1" hidden="1" outlineLevel="1" x14ac:dyDescent="0.2">
      <c r="B317" s="347">
        <v>1374.85</v>
      </c>
      <c r="C317" s="118" t="s">
        <v>373</v>
      </c>
      <c r="D317" s="114" t="s">
        <v>347</v>
      </c>
      <c r="E317" s="211" t="s">
        <v>979</v>
      </c>
      <c r="F317" s="141" t="s">
        <v>1385</v>
      </c>
      <c r="G317" s="33" t="s">
        <v>172</v>
      </c>
      <c r="H317" s="304">
        <v>16</v>
      </c>
      <c r="I317" s="34">
        <v>372.76</v>
      </c>
      <c r="J317" s="35">
        <v>5964.16</v>
      </c>
      <c r="K317" s="105">
        <v>2.2617385911314754E-4</v>
      </c>
      <c r="L317" s="517">
        <f t="shared" si="4"/>
        <v>8</v>
      </c>
    </row>
    <row r="318" spans="2:12" s="151" customFormat="1" hidden="1" outlineLevel="1" x14ac:dyDescent="0.2">
      <c r="B318" s="347">
        <v>571.20000000000005</v>
      </c>
      <c r="C318" s="113" t="s">
        <v>158</v>
      </c>
      <c r="D318" s="114" t="s">
        <v>684</v>
      </c>
      <c r="E318" s="211" t="s">
        <v>979</v>
      </c>
      <c r="F318" s="141" t="s">
        <v>1266</v>
      </c>
      <c r="G318" s="33" t="s">
        <v>1057</v>
      </c>
      <c r="H318" s="304">
        <v>61.03</v>
      </c>
      <c r="I318" s="34">
        <v>96.71</v>
      </c>
      <c r="J318" s="35">
        <v>5902.21</v>
      </c>
      <c r="K318" s="105">
        <v>2.2382458099652098E-4</v>
      </c>
      <c r="L318" s="517">
        <f t="shared" si="4"/>
        <v>30</v>
      </c>
    </row>
    <row r="319" spans="2:12" s="151" customFormat="1" ht="12.75" hidden="1" customHeight="1" outlineLevel="1" x14ac:dyDescent="0.2">
      <c r="B319" s="347">
        <v>6</v>
      </c>
      <c r="C319" s="113" t="s">
        <v>228</v>
      </c>
      <c r="D319" s="173" t="s">
        <v>229</v>
      </c>
      <c r="E319" s="212" t="s">
        <v>979</v>
      </c>
      <c r="F319" s="213" t="s">
        <v>1305</v>
      </c>
      <c r="G319" s="51" t="s">
        <v>172</v>
      </c>
      <c r="H319" s="304">
        <v>26</v>
      </c>
      <c r="I319" s="34">
        <v>222.58</v>
      </c>
      <c r="J319" s="35">
        <v>5787.08</v>
      </c>
      <c r="K319" s="105">
        <v>2.1945860214959257E-4</v>
      </c>
      <c r="L319" s="517">
        <f t="shared" si="4"/>
        <v>13</v>
      </c>
    </row>
    <row r="320" spans="2:12" hidden="1" outlineLevel="1" x14ac:dyDescent="0.2">
      <c r="B320" s="347">
        <v>1004</v>
      </c>
      <c r="C320" s="111" t="s">
        <v>735</v>
      </c>
      <c r="D320" s="52" t="s">
        <v>708</v>
      </c>
      <c r="E320" s="211" t="s">
        <v>979</v>
      </c>
      <c r="F320" s="141" t="s">
        <v>1455</v>
      </c>
      <c r="G320" s="33" t="s">
        <v>1057</v>
      </c>
      <c r="H320" s="304">
        <v>4</v>
      </c>
      <c r="I320" s="34">
        <v>1428.67</v>
      </c>
      <c r="J320" s="35">
        <v>5714.68</v>
      </c>
      <c r="K320" s="105">
        <v>2.1671303740958026E-4</v>
      </c>
      <c r="L320" s="517">
        <f t="shared" si="4"/>
        <v>2</v>
      </c>
    </row>
    <row r="321" spans="2:12" hidden="1" outlineLevel="1" x14ac:dyDescent="0.2">
      <c r="B321" s="347">
        <v>1364</v>
      </c>
      <c r="C321" s="111" t="s">
        <v>769</v>
      </c>
      <c r="D321" s="37" t="s">
        <v>122</v>
      </c>
      <c r="E321" s="211" t="s">
        <v>979</v>
      </c>
      <c r="F321" s="141" t="s">
        <v>1231</v>
      </c>
      <c r="G321" s="33" t="s">
        <v>172</v>
      </c>
      <c r="H321" s="304">
        <v>2</v>
      </c>
      <c r="I321" s="34">
        <v>2791.27</v>
      </c>
      <c r="J321" s="35">
        <v>5582.54</v>
      </c>
      <c r="K321" s="105">
        <v>2.1170200253740857E-4</v>
      </c>
      <c r="L321" s="517">
        <f t="shared" si="4"/>
        <v>1</v>
      </c>
    </row>
    <row r="322" spans="2:12" s="157" customFormat="1" ht="25.5" hidden="1" outlineLevel="1" x14ac:dyDescent="0.2">
      <c r="B322" s="347">
        <v>29</v>
      </c>
      <c r="C322" s="111" t="s">
        <v>1090</v>
      </c>
      <c r="D322" s="54" t="s">
        <v>879</v>
      </c>
      <c r="E322" s="211" t="s">
        <v>1060</v>
      </c>
      <c r="F322" s="141" t="s">
        <v>1611</v>
      </c>
      <c r="G322" s="33" t="s">
        <v>172</v>
      </c>
      <c r="H322" s="304">
        <v>16</v>
      </c>
      <c r="I322" s="34">
        <v>348.88</v>
      </c>
      <c r="J322" s="35">
        <v>5582.08</v>
      </c>
      <c r="K322" s="105">
        <v>2.1168455834154662E-4</v>
      </c>
      <c r="L322" s="517">
        <f t="shared" si="4"/>
        <v>8</v>
      </c>
    </row>
    <row r="323" spans="2:12" s="157" customFormat="1" hidden="1" outlineLevel="1" x14ac:dyDescent="0.2">
      <c r="B323" s="347">
        <v>65</v>
      </c>
      <c r="C323" s="111" t="s">
        <v>791</v>
      </c>
      <c r="D323" s="54" t="s">
        <v>764</v>
      </c>
      <c r="E323" s="211" t="s">
        <v>979</v>
      </c>
      <c r="F323" s="141" t="s">
        <v>1508</v>
      </c>
      <c r="G323" s="33" t="s">
        <v>172</v>
      </c>
      <c r="H323" s="304">
        <v>1</v>
      </c>
      <c r="I323" s="34">
        <v>5537.6</v>
      </c>
      <c r="J323" s="35">
        <v>5537.6</v>
      </c>
      <c r="K323" s="105">
        <v>2.0999778044602526E-4</v>
      </c>
      <c r="L323" s="517">
        <f t="shared" si="4"/>
        <v>0</v>
      </c>
    </row>
    <row r="324" spans="2:12" s="157" customFormat="1" hidden="1" outlineLevel="1" x14ac:dyDescent="0.2">
      <c r="B324" s="347">
        <v>80</v>
      </c>
      <c r="C324" s="111" t="s">
        <v>804</v>
      </c>
      <c r="D324" s="47" t="s">
        <v>797</v>
      </c>
      <c r="E324" s="211" t="s">
        <v>979</v>
      </c>
      <c r="F324" s="141" t="s">
        <v>1523</v>
      </c>
      <c r="G324" s="33" t="s">
        <v>1057</v>
      </c>
      <c r="H324" s="304">
        <v>51.3</v>
      </c>
      <c r="I324" s="34">
        <v>106.64</v>
      </c>
      <c r="J324" s="35">
        <v>5470.63</v>
      </c>
      <c r="K324" s="105">
        <v>2.0745813306151384E-4</v>
      </c>
      <c r="L324" s="517">
        <f t="shared" si="4"/>
        <v>25</v>
      </c>
    </row>
    <row r="325" spans="2:12" s="157" customFormat="1" hidden="1" outlineLevel="1" x14ac:dyDescent="0.2">
      <c r="B325" s="347">
        <v>57</v>
      </c>
      <c r="C325" s="111" t="s">
        <v>383</v>
      </c>
      <c r="D325" s="54" t="s">
        <v>404</v>
      </c>
      <c r="E325" s="211" t="s">
        <v>979</v>
      </c>
      <c r="F325" s="141" t="s">
        <v>1391</v>
      </c>
      <c r="G325" s="33" t="s">
        <v>172</v>
      </c>
      <c r="H325" s="304">
        <v>24</v>
      </c>
      <c r="I325" s="34">
        <v>227.24</v>
      </c>
      <c r="J325" s="35">
        <v>5453.76</v>
      </c>
      <c r="K325" s="105">
        <v>2.0681838613935906E-4</v>
      </c>
      <c r="L325" s="517">
        <f t="shared" si="4"/>
        <v>12</v>
      </c>
    </row>
    <row r="326" spans="2:12" s="157" customFormat="1" hidden="1" outlineLevel="1" x14ac:dyDescent="0.2">
      <c r="B326" s="347">
        <v>1</v>
      </c>
      <c r="C326" s="111" t="s">
        <v>308</v>
      </c>
      <c r="D326" s="53" t="s">
        <v>309</v>
      </c>
      <c r="E326" s="212" t="s">
        <v>979</v>
      </c>
      <c r="F326" s="213" t="s">
        <v>1348</v>
      </c>
      <c r="G326" s="51" t="s">
        <v>172</v>
      </c>
      <c r="H326" s="304">
        <v>2</v>
      </c>
      <c r="I326" s="34">
        <v>2688.1</v>
      </c>
      <c r="J326" s="35">
        <v>5376.2</v>
      </c>
      <c r="K326" s="105">
        <v>2.0387714302837347E-4</v>
      </c>
      <c r="L326" s="517">
        <f t="shared" si="4"/>
        <v>1</v>
      </c>
    </row>
    <row r="327" spans="2:12" hidden="1" outlineLevel="1" x14ac:dyDescent="0.2">
      <c r="B327" s="347">
        <v>9.2220000000000013</v>
      </c>
      <c r="C327" s="109" t="s">
        <v>204</v>
      </c>
      <c r="D327" s="52" t="s">
        <v>205</v>
      </c>
      <c r="E327" s="211" t="s">
        <v>979</v>
      </c>
      <c r="F327" s="141" t="s">
        <v>1292</v>
      </c>
      <c r="G327" s="33" t="s">
        <v>172</v>
      </c>
      <c r="H327" s="304">
        <v>2</v>
      </c>
      <c r="I327" s="34">
        <v>2678.65</v>
      </c>
      <c r="J327" s="35">
        <v>5357.3</v>
      </c>
      <c r="K327" s="105">
        <v>2.0316041411143655E-4</v>
      </c>
      <c r="L327" s="517">
        <f t="shared" si="4"/>
        <v>1</v>
      </c>
    </row>
    <row r="328" spans="2:12" hidden="1" outlineLevel="1" x14ac:dyDescent="0.2">
      <c r="B328" s="347">
        <v>30.74</v>
      </c>
      <c r="C328" s="111" t="s">
        <v>497</v>
      </c>
      <c r="D328" s="54" t="s">
        <v>458</v>
      </c>
      <c r="E328" s="211" t="s">
        <v>979</v>
      </c>
      <c r="F328" s="141" t="s">
        <v>1496</v>
      </c>
      <c r="G328" s="33" t="s">
        <v>1057</v>
      </c>
      <c r="H328" s="304">
        <v>189</v>
      </c>
      <c r="I328" s="34">
        <v>28.13</v>
      </c>
      <c r="J328" s="35">
        <v>5316.57</v>
      </c>
      <c r="K328" s="105">
        <v>2.0161584433435502E-4</v>
      </c>
      <c r="L328" s="517">
        <f t="shared" si="4"/>
        <v>94</v>
      </c>
    </row>
    <row r="329" spans="2:12" s="157" customFormat="1" hidden="1" outlineLevel="1" x14ac:dyDescent="0.2">
      <c r="B329" s="347">
        <v>6.660000000000001</v>
      </c>
      <c r="C329" s="111" t="s">
        <v>424</v>
      </c>
      <c r="D329" s="54" t="s">
        <v>427</v>
      </c>
      <c r="E329" s="211" t="s">
        <v>979</v>
      </c>
      <c r="F329" s="141" t="s">
        <v>1420</v>
      </c>
      <c r="G329" s="33" t="s">
        <v>172</v>
      </c>
      <c r="H329" s="304">
        <v>80</v>
      </c>
      <c r="I329" s="34">
        <v>66.260000000000005</v>
      </c>
      <c r="J329" s="35">
        <v>5300.8</v>
      </c>
      <c r="K329" s="105">
        <v>2.0101781179360925E-4</v>
      </c>
      <c r="L329" s="517">
        <f t="shared" si="4"/>
        <v>40</v>
      </c>
    </row>
    <row r="330" spans="2:12" s="157" customFormat="1" hidden="1" outlineLevel="1" x14ac:dyDescent="0.2">
      <c r="B330" s="347">
        <v>30.74</v>
      </c>
      <c r="C330" s="108" t="s">
        <v>43</v>
      </c>
      <c r="D330" s="37" t="s">
        <v>44</v>
      </c>
      <c r="E330" s="211" t="s">
        <v>979</v>
      </c>
      <c r="F330" s="141" t="s">
        <v>1182</v>
      </c>
      <c r="G330" s="33" t="s">
        <v>1170</v>
      </c>
      <c r="H330" s="304">
        <v>32.520000000000003</v>
      </c>
      <c r="I330" s="34">
        <v>162.69</v>
      </c>
      <c r="J330" s="35">
        <v>5290.68</v>
      </c>
      <c r="K330" s="105">
        <v>2.0063403948464623E-4</v>
      </c>
      <c r="L330" s="517">
        <f t="shared" si="4"/>
        <v>16</v>
      </c>
    </row>
    <row r="331" spans="2:12" s="157" customFormat="1" hidden="1" outlineLevel="1" x14ac:dyDescent="0.2">
      <c r="B331" s="347">
        <v>30.74</v>
      </c>
      <c r="C331" s="109" t="s">
        <v>198</v>
      </c>
      <c r="D331" s="54" t="s">
        <v>199</v>
      </c>
      <c r="E331" s="211" t="s">
        <v>979</v>
      </c>
      <c r="F331" s="141" t="s">
        <v>1289</v>
      </c>
      <c r="G331" s="33" t="s">
        <v>172</v>
      </c>
      <c r="H331" s="304">
        <v>47</v>
      </c>
      <c r="I331" s="34">
        <v>111.72</v>
      </c>
      <c r="J331" s="35">
        <v>5250.84</v>
      </c>
      <c r="K331" s="105">
        <v>1.9912322043434108E-4</v>
      </c>
      <c r="L331" s="517">
        <f t="shared" si="4"/>
        <v>23</v>
      </c>
    </row>
    <row r="332" spans="2:12" s="157" customFormat="1" hidden="1" outlineLevel="1" x14ac:dyDescent="0.2">
      <c r="B332" s="347">
        <v>61.48</v>
      </c>
      <c r="C332" s="111" t="s">
        <v>306</v>
      </c>
      <c r="D332" s="54" t="s">
        <v>954</v>
      </c>
      <c r="E332" s="211" t="s">
        <v>979</v>
      </c>
      <c r="F332" s="141" t="s">
        <v>1345</v>
      </c>
      <c r="G332" s="33" t="s">
        <v>172</v>
      </c>
      <c r="H332" s="304">
        <v>2</v>
      </c>
      <c r="I332" s="34">
        <v>2619.27</v>
      </c>
      <c r="J332" s="35">
        <v>5238.54</v>
      </c>
      <c r="K332" s="105">
        <v>1.9865677780585834E-4</v>
      </c>
      <c r="L332" s="517">
        <f t="shared" si="4"/>
        <v>1</v>
      </c>
    </row>
    <row r="333" spans="2:12" s="157" customFormat="1" hidden="1" outlineLevel="1" x14ac:dyDescent="0.2">
      <c r="B333" s="347">
        <v>9.2220000000000013</v>
      </c>
      <c r="C333" s="111" t="s">
        <v>397</v>
      </c>
      <c r="D333" s="145" t="s">
        <v>380</v>
      </c>
      <c r="E333" s="211" t="s">
        <v>979</v>
      </c>
      <c r="F333" s="141" t="s">
        <v>1400</v>
      </c>
      <c r="G333" s="33" t="s">
        <v>172</v>
      </c>
      <c r="H333" s="304">
        <v>17</v>
      </c>
      <c r="I333" s="34">
        <v>305.23</v>
      </c>
      <c r="J333" s="35">
        <v>5188.91</v>
      </c>
      <c r="K333" s="105">
        <v>1.9677470076101287E-4</v>
      </c>
      <c r="L333" s="517">
        <f t="shared" si="4"/>
        <v>8</v>
      </c>
    </row>
    <row r="334" spans="2:12" hidden="1" outlineLevel="1" x14ac:dyDescent="0.2">
      <c r="B334" s="347">
        <v>86.58</v>
      </c>
      <c r="C334" s="111" t="s">
        <v>605</v>
      </c>
      <c r="D334" s="114" t="s">
        <v>38</v>
      </c>
      <c r="E334" s="211" t="s">
        <v>979</v>
      </c>
      <c r="F334" s="141" t="s">
        <v>1176</v>
      </c>
      <c r="G334" s="33" t="s">
        <v>1170</v>
      </c>
      <c r="H334" s="304">
        <v>100.36</v>
      </c>
      <c r="I334" s="34">
        <v>50.99</v>
      </c>
      <c r="J334" s="35">
        <v>5117.3599999999997</v>
      </c>
      <c r="K334" s="105">
        <v>1.9406136986118024E-4</v>
      </c>
      <c r="L334" s="517">
        <f t="shared" si="4"/>
        <v>50</v>
      </c>
    </row>
    <row r="335" spans="2:12" hidden="1" outlineLevel="1" x14ac:dyDescent="0.2">
      <c r="B335" s="347">
        <v>1</v>
      </c>
      <c r="C335" s="104" t="s">
        <v>780</v>
      </c>
      <c r="D335" s="115" t="s">
        <v>154</v>
      </c>
      <c r="E335" s="211" t="s">
        <v>979</v>
      </c>
      <c r="F335" s="141" t="s">
        <v>1264</v>
      </c>
      <c r="G335" s="33" t="s">
        <v>25</v>
      </c>
      <c r="H335" s="304">
        <v>568.65</v>
      </c>
      <c r="I335" s="34">
        <v>8.59</v>
      </c>
      <c r="J335" s="35">
        <v>4884.7</v>
      </c>
      <c r="K335" s="105">
        <v>1.8523839897152187E-4</v>
      </c>
      <c r="L335" s="517">
        <f t="shared" ref="L335:L398" si="5">ROUNDDOWN($L$13*H335,0)</f>
        <v>284</v>
      </c>
    </row>
    <row r="336" spans="2:12" s="157" customFormat="1" hidden="1" outlineLevel="1" x14ac:dyDescent="0.2">
      <c r="B336" s="347">
        <v>1</v>
      </c>
      <c r="C336" s="111" t="s">
        <v>408</v>
      </c>
      <c r="D336" s="114" t="s">
        <v>407</v>
      </c>
      <c r="E336" s="211" t="s">
        <v>979</v>
      </c>
      <c r="F336" s="141" t="s">
        <v>1406</v>
      </c>
      <c r="G336" s="33" t="s">
        <v>172</v>
      </c>
      <c r="H336" s="304">
        <v>276</v>
      </c>
      <c r="I336" s="34">
        <v>17.55</v>
      </c>
      <c r="J336" s="35">
        <v>4843.8</v>
      </c>
      <c r="K336" s="105">
        <v>1.8368738242640443E-4</v>
      </c>
      <c r="L336" s="517">
        <f t="shared" si="5"/>
        <v>138</v>
      </c>
    </row>
    <row r="337" spans="2:12" s="157" customFormat="1" hidden="1" outlineLevel="1" x14ac:dyDescent="0.2">
      <c r="B337" s="347">
        <v>9.4260000000000019</v>
      </c>
      <c r="C337" s="110" t="s">
        <v>1022</v>
      </c>
      <c r="D337" s="486" t="s">
        <v>862</v>
      </c>
      <c r="E337" s="211" t="s">
        <v>1060</v>
      </c>
      <c r="F337" s="141" t="s">
        <v>1133</v>
      </c>
      <c r="G337" s="33" t="s">
        <v>5</v>
      </c>
      <c r="H337" s="304">
        <v>5.19</v>
      </c>
      <c r="I337" s="34">
        <v>921.02</v>
      </c>
      <c r="J337" s="35">
        <v>4780.09</v>
      </c>
      <c r="K337" s="105">
        <v>1.8127136129952341E-4</v>
      </c>
      <c r="L337" s="517">
        <f t="shared" si="5"/>
        <v>2</v>
      </c>
    </row>
    <row r="338" spans="2:12" s="157" customFormat="1" hidden="1" outlineLevel="1" x14ac:dyDescent="0.2">
      <c r="B338" s="347">
        <v>1</v>
      </c>
      <c r="C338" s="111" t="s">
        <v>389</v>
      </c>
      <c r="D338" s="145" t="s">
        <v>546</v>
      </c>
      <c r="E338" s="211" t="s">
        <v>979</v>
      </c>
      <c r="F338" s="141" t="s">
        <v>1395</v>
      </c>
      <c r="G338" s="33" t="s">
        <v>172</v>
      </c>
      <c r="H338" s="304">
        <v>20</v>
      </c>
      <c r="I338" s="34">
        <v>238.22</v>
      </c>
      <c r="J338" s="35">
        <v>4764.3999999999996</v>
      </c>
      <c r="K338" s="105">
        <v>1.80676362531971E-4</v>
      </c>
      <c r="L338" s="517">
        <f t="shared" si="5"/>
        <v>10</v>
      </c>
    </row>
    <row r="339" spans="2:12" s="157" customFormat="1" ht="25.5" hidden="1" outlineLevel="1" x14ac:dyDescent="0.2">
      <c r="B339" s="347">
        <v>1</v>
      </c>
      <c r="C339" s="111" t="s">
        <v>1105</v>
      </c>
      <c r="D339" s="114" t="s">
        <v>835</v>
      </c>
      <c r="E339" s="211" t="s">
        <v>1060</v>
      </c>
      <c r="F339" s="141" t="s">
        <v>1624</v>
      </c>
      <c r="G339" s="33" t="s">
        <v>31</v>
      </c>
      <c r="H339" s="304">
        <v>10.99</v>
      </c>
      <c r="I339" s="34">
        <v>431.83</v>
      </c>
      <c r="J339" s="35">
        <v>4745.8100000000004</v>
      </c>
      <c r="K339" s="105">
        <v>1.7997138948615848E-4</v>
      </c>
      <c r="L339" s="517">
        <f t="shared" si="5"/>
        <v>5</v>
      </c>
    </row>
    <row r="340" spans="2:12" s="157" customFormat="1" ht="25.5" hidden="1" outlineLevel="1" x14ac:dyDescent="0.2">
      <c r="B340" s="347">
        <v>4.4600000000000009</v>
      </c>
      <c r="C340" s="111" t="s">
        <v>1092</v>
      </c>
      <c r="D340" s="114" t="s">
        <v>881</v>
      </c>
      <c r="E340" s="211" t="s">
        <v>1060</v>
      </c>
      <c r="F340" s="141" t="s">
        <v>1613</v>
      </c>
      <c r="G340" s="33" t="s">
        <v>25</v>
      </c>
      <c r="H340" s="304">
        <v>8</v>
      </c>
      <c r="I340" s="34">
        <v>584.48</v>
      </c>
      <c r="J340" s="35">
        <v>4675.84</v>
      </c>
      <c r="K340" s="105">
        <v>1.7731797560689518E-4</v>
      </c>
      <c r="L340" s="517">
        <f t="shared" si="5"/>
        <v>4</v>
      </c>
    </row>
    <row r="341" spans="2:12" hidden="1" outlineLevel="1" x14ac:dyDescent="0.2">
      <c r="B341" s="347">
        <v>2.52</v>
      </c>
      <c r="C341" s="109" t="s">
        <v>1039</v>
      </c>
      <c r="D341" s="114" t="s">
        <v>277</v>
      </c>
      <c r="E341" s="211" t="s">
        <v>979</v>
      </c>
      <c r="F341" s="141" t="s">
        <v>1332</v>
      </c>
      <c r="G341" s="33" t="s">
        <v>172</v>
      </c>
      <c r="H341" s="304">
        <v>3</v>
      </c>
      <c r="I341" s="34">
        <v>1519.5</v>
      </c>
      <c r="J341" s="35">
        <v>4558.5</v>
      </c>
      <c r="K341" s="105">
        <v>1.728681887754995E-4</v>
      </c>
      <c r="L341" s="517">
        <f t="shared" si="5"/>
        <v>1</v>
      </c>
    </row>
    <row r="342" spans="2:12" hidden="1" outlineLevel="1" x14ac:dyDescent="0.2">
      <c r="B342" s="347">
        <v>15.579999999999998</v>
      </c>
      <c r="C342" s="109" t="s">
        <v>618</v>
      </c>
      <c r="D342" s="114" t="s">
        <v>813</v>
      </c>
      <c r="E342" s="211" t="s">
        <v>979</v>
      </c>
      <c r="F342" s="141" t="s">
        <v>1536</v>
      </c>
      <c r="G342" s="33" t="s">
        <v>25</v>
      </c>
      <c r="H342" s="304">
        <v>3.47</v>
      </c>
      <c r="I342" s="34">
        <v>1308.06</v>
      </c>
      <c r="J342" s="35">
        <v>4538.97</v>
      </c>
      <c r="K342" s="105">
        <v>1.7212756889466469E-4</v>
      </c>
      <c r="L342" s="517">
        <f t="shared" si="5"/>
        <v>1</v>
      </c>
    </row>
    <row r="343" spans="2:12" s="157" customFormat="1" hidden="1" outlineLevel="1" x14ac:dyDescent="0.2">
      <c r="B343" s="347">
        <v>17.95</v>
      </c>
      <c r="C343" s="111" t="s">
        <v>1027</v>
      </c>
      <c r="D343" s="114" t="s">
        <v>955</v>
      </c>
      <c r="E343" s="211" t="s">
        <v>979</v>
      </c>
      <c r="F343" s="141" t="s">
        <v>1346</v>
      </c>
      <c r="G343" s="33" t="s">
        <v>830</v>
      </c>
      <c r="H343" s="304">
        <v>2</v>
      </c>
      <c r="I343" s="34">
        <v>2203.81</v>
      </c>
      <c r="J343" s="35">
        <v>4407.62</v>
      </c>
      <c r="K343" s="105">
        <v>1.6714649253277771E-4</v>
      </c>
      <c r="L343" s="517">
        <f t="shared" si="5"/>
        <v>1</v>
      </c>
    </row>
    <row r="344" spans="2:12" s="157" customFormat="1" hidden="1" outlineLevel="1" x14ac:dyDescent="0.2">
      <c r="B344" s="347">
        <v>17.95</v>
      </c>
      <c r="C344" s="109" t="s">
        <v>246</v>
      </c>
      <c r="D344" s="114" t="s">
        <v>247</v>
      </c>
      <c r="E344" s="211" t="s">
        <v>979</v>
      </c>
      <c r="F344" s="141" t="s">
        <v>1314</v>
      </c>
      <c r="G344" s="33" t="s">
        <v>172</v>
      </c>
      <c r="H344" s="304">
        <v>31</v>
      </c>
      <c r="I344" s="34">
        <v>142.06</v>
      </c>
      <c r="J344" s="35">
        <v>4403.8599999999997</v>
      </c>
      <c r="K344" s="105">
        <v>1.6700390519268864E-4</v>
      </c>
      <c r="L344" s="517">
        <f t="shared" si="5"/>
        <v>15</v>
      </c>
    </row>
    <row r="345" spans="2:12" s="157" customFormat="1" hidden="1" outlineLevel="1" x14ac:dyDescent="0.2">
      <c r="B345" s="347">
        <v>17.95</v>
      </c>
      <c r="C345" s="111" t="s">
        <v>1114</v>
      </c>
      <c r="D345" s="114" t="s">
        <v>852</v>
      </c>
      <c r="E345" s="211" t="s">
        <v>1060</v>
      </c>
      <c r="F345" s="141" t="s">
        <v>1596</v>
      </c>
      <c r="G345" s="33" t="s">
        <v>31</v>
      </c>
      <c r="H345" s="304">
        <v>1091.0999999999999</v>
      </c>
      <c r="I345" s="34">
        <v>4.01</v>
      </c>
      <c r="J345" s="35">
        <v>4375.3100000000004</v>
      </c>
      <c r="K345" s="105">
        <v>1.6592122738429984E-4</v>
      </c>
      <c r="L345" s="517">
        <f t="shared" si="5"/>
        <v>545</v>
      </c>
    </row>
    <row r="346" spans="2:12" hidden="1" outlineLevel="1" x14ac:dyDescent="0.2">
      <c r="B346" s="347">
        <v>62.24</v>
      </c>
      <c r="C346" s="111" t="s">
        <v>115</v>
      </c>
      <c r="D346" s="178" t="s">
        <v>114</v>
      </c>
      <c r="E346" s="211" t="s">
        <v>979</v>
      </c>
      <c r="F346" s="141" t="s">
        <v>1226</v>
      </c>
      <c r="G346" s="33" t="s">
        <v>25</v>
      </c>
      <c r="H346" s="304">
        <v>24.63</v>
      </c>
      <c r="I346" s="34">
        <v>177.48</v>
      </c>
      <c r="J346" s="35">
        <v>4371.33</v>
      </c>
      <c r="K346" s="105">
        <v>1.6577029716792897E-4</v>
      </c>
      <c r="L346" s="517">
        <f t="shared" si="5"/>
        <v>12</v>
      </c>
    </row>
    <row r="347" spans="2:12" hidden="1" outlineLevel="1" x14ac:dyDescent="0.2">
      <c r="B347" s="347">
        <v>51.12</v>
      </c>
      <c r="C347" s="111" t="s">
        <v>369</v>
      </c>
      <c r="D347" s="114" t="s">
        <v>341</v>
      </c>
      <c r="E347" s="211" t="s">
        <v>979</v>
      </c>
      <c r="F347" s="141" t="s">
        <v>1383</v>
      </c>
      <c r="G347" s="33" t="s">
        <v>172</v>
      </c>
      <c r="H347" s="304">
        <v>3</v>
      </c>
      <c r="I347" s="34">
        <v>1455.75</v>
      </c>
      <c r="J347" s="35">
        <v>4367.25</v>
      </c>
      <c r="K347" s="105">
        <v>1.656155747350664E-4</v>
      </c>
      <c r="L347" s="517">
        <f t="shared" si="5"/>
        <v>1</v>
      </c>
    </row>
    <row r="348" spans="2:12" s="157" customFormat="1" hidden="1" outlineLevel="1" x14ac:dyDescent="0.2">
      <c r="B348" s="347">
        <v>1</v>
      </c>
      <c r="C348" s="108" t="s">
        <v>37</v>
      </c>
      <c r="D348" s="178" t="s">
        <v>38</v>
      </c>
      <c r="E348" s="211" t="s">
        <v>979</v>
      </c>
      <c r="F348" s="141" t="s">
        <v>1176</v>
      </c>
      <c r="G348" s="33" t="s">
        <v>1170</v>
      </c>
      <c r="H348" s="304">
        <v>83.6</v>
      </c>
      <c r="I348" s="34">
        <v>50.99</v>
      </c>
      <c r="J348" s="35">
        <v>4262.76</v>
      </c>
      <c r="K348" s="105">
        <v>1.6165308772285802E-4</v>
      </c>
      <c r="L348" s="517">
        <f t="shared" si="5"/>
        <v>41</v>
      </c>
    </row>
    <row r="349" spans="2:12" s="157" customFormat="1" hidden="1" outlineLevel="1" x14ac:dyDescent="0.2">
      <c r="B349" s="347">
        <v>1</v>
      </c>
      <c r="C349" s="111" t="s">
        <v>770</v>
      </c>
      <c r="D349" s="178" t="s">
        <v>869</v>
      </c>
      <c r="E349" s="211" t="s">
        <v>1060</v>
      </c>
      <c r="F349" s="141" t="s">
        <v>1232</v>
      </c>
      <c r="G349" s="33" t="s">
        <v>5</v>
      </c>
      <c r="H349" s="304">
        <v>5.12</v>
      </c>
      <c r="I349" s="34">
        <v>832.22</v>
      </c>
      <c r="J349" s="35">
        <v>4260.97</v>
      </c>
      <c r="K349" s="105">
        <v>1.6158520704765607E-4</v>
      </c>
      <c r="L349" s="517">
        <f t="shared" si="5"/>
        <v>2</v>
      </c>
    </row>
    <row r="350" spans="2:12" s="157" customFormat="1" hidden="1" outlineLevel="1" x14ac:dyDescent="0.2">
      <c r="B350" s="347">
        <v>6</v>
      </c>
      <c r="C350" s="109" t="s">
        <v>254</v>
      </c>
      <c r="D350" s="114" t="s">
        <v>255</v>
      </c>
      <c r="E350" s="211" t="s">
        <v>979</v>
      </c>
      <c r="F350" s="141" t="s">
        <v>1318</v>
      </c>
      <c r="G350" s="33" t="s">
        <v>172</v>
      </c>
      <c r="H350" s="304">
        <v>60</v>
      </c>
      <c r="I350" s="34">
        <v>70.78</v>
      </c>
      <c r="J350" s="35">
        <v>4246.8</v>
      </c>
      <c r="K350" s="105">
        <v>1.6104784997077797E-4</v>
      </c>
      <c r="L350" s="517">
        <f t="shared" si="5"/>
        <v>30</v>
      </c>
    </row>
    <row r="351" spans="2:12" s="157" customFormat="1" hidden="1" outlineLevel="1" x14ac:dyDescent="0.2">
      <c r="B351" s="347">
        <v>3</v>
      </c>
      <c r="C351" s="109" t="s">
        <v>184</v>
      </c>
      <c r="D351" s="114" t="s">
        <v>185</v>
      </c>
      <c r="E351" s="211" t="s">
        <v>979</v>
      </c>
      <c r="F351" s="141" t="s">
        <v>1282</v>
      </c>
      <c r="G351" s="33" t="s">
        <v>25</v>
      </c>
      <c r="H351" s="304">
        <v>42</v>
      </c>
      <c r="I351" s="34">
        <v>99.89</v>
      </c>
      <c r="J351" s="35">
        <v>4195.38</v>
      </c>
      <c r="K351" s="105">
        <v>1.5909789225073055E-4</v>
      </c>
      <c r="L351" s="517">
        <f t="shared" si="5"/>
        <v>21</v>
      </c>
    </row>
    <row r="352" spans="2:12" hidden="1" outlineLevel="1" x14ac:dyDescent="0.2">
      <c r="B352" s="347">
        <v>3</v>
      </c>
      <c r="C352" s="108" t="s">
        <v>45</v>
      </c>
      <c r="D352" s="178" t="s">
        <v>46</v>
      </c>
      <c r="E352" s="211" t="s">
        <v>979</v>
      </c>
      <c r="F352" s="141" t="s">
        <v>1183</v>
      </c>
      <c r="G352" s="33" t="s">
        <v>1170</v>
      </c>
      <c r="H352" s="304">
        <v>23.2</v>
      </c>
      <c r="I352" s="34">
        <v>174.53</v>
      </c>
      <c r="J352" s="35">
        <v>4049.1</v>
      </c>
      <c r="K352" s="105">
        <v>1.5355063796662827E-4</v>
      </c>
      <c r="L352" s="517">
        <f t="shared" si="5"/>
        <v>11</v>
      </c>
    </row>
    <row r="353" spans="2:12" s="157" customFormat="1" hidden="1" outlineLevel="1" x14ac:dyDescent="0.2">
      <c r="B353" s="347">
        <v>3</v>
      </c>
      <c r="C353" s="111" t="s">
        <v>658</v>
      </c>
      <c r="D353" s="114" t="s">
        <v>89</v>
      </c>
      <c r="E353" s="211" t="s">
        <v>979</v>
      </c>
      <c r="F353" s="141" t="s">
        <v>1208</v>
      </c>
      <c r="G353" s="33" t="s">
        <v>1170</v>
      </c>
      <c r="H353" s="304">
        <v>9.2200000000000006</v>
      </c>
      <c r="I353" s="34">
        <v>438.95</v>
      </c>
      <c r="J353" s="35">
        <v>4047.12</v>
      </c>
      <c r="K353" s="105">
        <v>1.5347555208009204E-4</v>
      </c>
      <c r="L353" s="517">
        <f t="shared" si="5"/>
        <v>4</v>
      </c>
    </row>
    <row r="354" spans="2:12" s="157" customFormat="1" hidden="1" outlineLevel="1" x14ac:dyDescent="0.2">
      <c r="B354" s="347">
        <v>3</v>
      </c>
      <c r="C354" s="109" t="s">
        <v>777</v>
      </c>
      <c r="D354" s="114" t="s">
        <v>217</v>
      </c>
      <c r="E354" s="211" t="s">
        <v>979</v>
      </c>
      <c r="F354" s="141" t="s">
        <v>1299</v>
      </c>
      <c r="G354" s="33" t="s">
        <v>172</v>
      </c>
      <c r="H354" s="304">
        <v>11</v>
      </c>
      <c r="I354" s="34">
        <v>360.45</v>
      </c>
      <c r="J354" s="35">
        <v>3964.95</v>
      </c>
      <c r="K354" s="105">
        <v>1.5035948778883773E-4</v>
      </c>
      <c r="L354" s="517">
        <f t="shared" si="5"/>
        <v>5</v>
      </c>
    </row>
    <row r="355" spans="2:12" s="157" customFormat="1" hidden="1" outlineLevel="1" x14ac:dyDescent="0.2">
      <c r="B355" s="347">
        <v>3</v>
      </c>
      <c r="C355" s="111" t="s">
        <v>111</v>
      </c>
      <c r="D355" s="178" t="s">
        <v>635</v>
      </c>
      <c r="E355" s="211" t="s">
        <v>979</v>
      </c>
      <c r="F355" s="141" t="s">
        <v>1224</v>
      </c>
      <c r="G355" s="33" t="s">
        <v>172</v>
      </c>
      <c r="H355" s="304">
        <v>1</v>
      </c>
      <c r="I355" s="34">
        <v>3924.22</v>
      </c>
      <c r="J355" s="35">
        <v>3924.22</v>
      </c>
      <c r="K355" s="105">
        <v>1.488149180117562E-4</v>
      </c>
      <c r="L355" s="517">
        <f t="shared" si="5"/>
        <v>0</v>
      </c>
    </row>
    <row r="356" spans="2:12" hidden="1" outlineLevel="1" x14ac:dyDescent="0.2">
      <c r="B356" s="347">
        <v>68.459999999999994</v>
      </c>
      <c r="C356" s="108" t="s">
        <v>73</v>
      </c>
      <c r="D356" s="115" t="s">
        <v>52</v>
      </c>
      <c r="E356" s="211" t="s">
        <v>979</v>
      </c>
      <c r="F356" s="141" t="s">
        <v>1186</v>
      </c>
      <c r="G356" s="33" t="s">
        <v>1057</v>
      </c>
      <c r="H356" s="304">
        <v>442.75</v>
      </c>
      <c r="I356" s="34">
        <v>8.68</v>
      </c>
      <c r="J356" s="35">
        <v>3843.07</v>
      </c>
      <c r="K356" s="105">
        <v>1.4573753432871753E-4</v>
      </c>
      <c r="L356" s="517">
        <f t="shared" si="5"/>
        <v>221</v>
      </c>
    </row>
    <row r="357" spans="2:12" s="157" customFormat="1" hidden="1" outlineLevel="1" x14ac:dyDescent="0.2">
      <c r="B357" s="347">
        <v>22.82</v>
      </c>
      <c r="C357" s="111" t="s">
        <v>1081</v>
      </c>
      <c r="D357" s="114" t="s">
        <v>858</v>
      </c>
      <c r="E357" s="211" t="s">
        <v>1060</v>
      </c>
      <c r="F357" s="141" t="s">
        <v>1602</v>
      </c>
      <c r="G357" s="33" t="s">
        <v>31</v>
      </c>
      <c r="H357" s="304">
        <v>13.73</v>
      </c>
      <c r="I357" s="34">
        <v>278.83999999999997</v>
      </c>
      <c r="J357" s="35">
        <v>3828.47</v>
      </c>
      <c r="K357" s="105">
        <v>1.45183870720925E-4</v>
      </c>
      <c r="L357" s="517">
        <f t="shared" si="5"/>
        <v>6</v>
      </c>
    </row>
    <row r="358" spans="2:12" s="157" customFormat="1" hidden="1" outlineLevel="1" x14ac:dyDescent="0.2">
      <c r="B358" s="347">
        <v>4</v>
      </c>
      <c r="C358" s="109" t="s">
        <v>226</v>
      </c>
      <c r="D358" s="114" t="s">
        <v>227</v>
      </c>
      <c r="E358" s="211" t="s">
        <v>979</v>
      </c>
      <c r="F358" s="141" t="s">
        <v>1304</v>
      </c>
      <c r="G358" s="33" t="s">
        <v>172</v>
      </c>
      <c r="H358" s="304">
        <v>8</v>
      </c>
      <c r="I358" s="34">
        <v>477.93</v>
      </c>
      <c r="J358" s="35">
        <v>3823.44</v>
      </c>
      <c r="K358" s="105">
        <v>1.44993122231391E-4</v>
      </c>
      <c r="L358" s="517">
        <f t="shared" si="5"/>
        <v>4</v>
      </c>
    </row>
    <row r="359" spans="2:12" s="157" customFormat="1" hidden="1" outlineLevel="1" x14ac:dyDescent="0.2">
      <c r="B359" s="347">
        <v>15</v>
      </c>
      <c r="C359" s="109" t="s">
        <v>1119</v>
      </c>
      <c r="D359" s="114">
        <v>32900</v>
      </c>
      <c r="E359" s="211" t="s">
        <v>1568</v>
      </c>
      <c r="F359" s="141" t="s">
        <v>1123</v>
      </c>
      <c r="G359" s="33" t="s">
        <v>28</v>
      </c>
      <c r="H359" s="304">
        <v>20</v>
      </c>
      <c r="I359" s="34">
        <v>187.76</v>
      </c>
      <c r="J359" s="35">
        <v>3755.2</v>
      </c>
      <c r="K359" s="105">
        <v>1.4240531369743461E-4</v>
      </c>
      <c r="L359" s="517">
        <f t="shared" si="5"/>
        <v>10</v>
      </c>
    </row>
    <row r="360" spans="2:12" hidden="1" outlineLevel="1" x14ac:dyDescent="0.2">
      <c r="B360" s="347">
        <v>3</v>
      </c>
      <c r="C360" s="111" t="s">
        <v>325</v>
      </c>
      <c r="D360" s="114" t="s">
        <v>349</v>
      </c>
      <c r="E360" s="211" t="s">
        <v>979</v>
      </c>
      <c r="F360" s="141" t="s">
        <v>1360</v>
      </c>
      <c r="G360" s="33" t="s">
        <v>172</v>
      </c>
      <c r="H360" s="304">
        <v>35</v>
      </c>
      <c r="I360" s="34">
        <v>106.29</v>
      </c>
      <c r="J360" s="35">
        <v>3720.15</v>
      </c>
      <c r="K360" s="105">
        <v>1.4107614181708337E-4</v>
      </c>
      <c r="L360" s="517">
        <f t="shared" si="5"/>
        <v>17</v>
      </c>
    </row>
    <row r="361" spans="2:12" s="157" customFormat="1" hidden="1" outlineLevel="1" x14ac:dyDescent="0.2">
      <c r="B361" s="347">
        <v>1</v>
      </c>
      <c r="C361" s="111" t="s">
        <v>1101</v>
      </c>
      <c r="D361" s="178" t="s">
        <v>888</v>
      </c>
      <c r="E361" s="211" t="s">
        <v>1060</v>
      </c>
      <c r="F361" s="141" t="s">
        <v>1621</v>
      </c>
      <c r="G361" s="33" t="s">
        <v>25</v>
      </c>
      <c r="H361" s="304">
        <v>78</v>
      </c>
      <c r="I361" s="34">
        <v>47.08</v>
      </c>
      <c r="J361" s="35">
        <v>3672.24</v>
      </c>
      <c r="K361" s="105">
        <v>1.3925929089589564E-4</v>
      </c>
      <c r="L361" s="517">
        <f t="shared" si="5"/>
        <v>39</v>
      </c>
    </row>
    <row r="362" spans="2:12" s="157" customFormat="1" hidden="1" outlineLevel="1" x14ac:dyDescent="0.2">
      <c r="B362" s="347">
        <v>1</v>
      </c>
      <c r="C362" s="111" t="s">
        <v>119</v>
      </c>
      <c r="D362" s="178" t="s">
        <v>116</v>
      </c>
      <c r="E362" s="211" t="s">
        <v>979</v>
      </c>
      <c r="F362" s="141" t="s">
        <v>1228</v>
      </c>
      <c r="G362" s="33" t="s">
        <v>25</v>
      </c>
      <c r="H362" s="304">
        <v>4.4400000000000004</v>
      </c>
      <c r="I362" s="34">
        <v>818.24</v>
      </c>
      <c r="J362" s="35">
        <v>3632.99</v>
      </c>
      <c r="K362" s="105">
        <v>1.3777084592289172E-4</v>
      </c>
      <c r="L362" s="517">
        <f t="shared" si="5"/>
        <v>2</v>
      </c>
    </row>
    <row r="363" spans="2:12" s="157" customFormat="1" hidden="1" outlineLevel="1" x14ac:dyDescent="0.2">
      <c r="B363" s="347">
        <v>1</v>
      </c>
      <c r="C363" s="111" t="s">
        <v>1108</v>
      </c>
      <c r="D363" s="114" t="s">
        <v>857</v>
      </c>
      <c r="E363" s="211" t="s">
        <v>1060</v>
      </c>
      <c r="F363" s="141" t="s">
        <v>1626</v>
      </c>
      <c r="G363" s="33" t="s">
        <v>31</v>
      </c>
      <c r="H363" s="304">
        <v>10.99</v>
      </c>
      <c r="I363" s="34">
        <v>330.43</v>
      </c>
      <c r="J363" s="35">
        <v>3631.43</v>
      </c>
      <c r="K363" s="105">
        <v>1.3771168734562074E-4</v>
      </c>
      <c r="L363" s="517">
        <f t="shared" si="5"/>
        <v>5</v>
      </c>
    </row>
    <row r="364" spans="2:12" s="157" customFormat="1" hidden="1" outlineLevel="1" x14ac:dyDescent="0.2">
      <c r="B364" s="347">
        <v>1</v>
      </c>
      <c r="C364" s="104" t="s">
        <v>153</v>
      </c>
      <c r="D364" s="115" t="s">
        <v>150</v>
      </c>
      <c r="E364" s="211" t="s">
        <v>979</v>
      </c>
      <c r="F364" s="141" t="s">
        <v>1262</v>
      </c>
      <c r="G364" s="33" t="s">
        <v>25</v>
      </c>
      <c r="H364" s="304">
        <v>234.32</v>
      </c>
      <c r="I364" s="34">
        <v>15.1</v>
      </c>
      <c r="J364" s="35">
        <v>3538.23</v>
      </c>
      <c r="K364" s="105">
        <v>1.3417734157532865E-4</v>
      </c>
      <c r="L364" s="517">
        <f t="shared" si="5"/>
        <v>117</v>
      </c>
    </row>
    <row r="365" spans="2:12" hidden="1" outlineLevel="1" x14ac:dyDescent="0.2">
      <c r="B365" s="347">
        <v>2</v>
      </c>
      <c r="C365" s="111" t="s">
        <v>422</v>
      </c>
      <c r="D365" s="114" t="s">
        <v>425</v>
      </c>
      <c r="E365" s="211" t="s">
        <v>979</v>
      </c>
      <c r="F365" s="141" t="s">
        <v>1419</v>
      </c>
      <c r="G365" s="33" t="s">
        <v>172</v>
      </c>
      <c r="H365" s="304">
        <v>65</v>
      </c>
      <c r="I365" s="34">
        <v>53.85</v>
      </c>
      <c r="J365" s="35">
        <v>3500.25</v>
      </c>
      <c r="K365" s="105">
        <v>1.3273705775176969E-4</v>
      </c>
      <c r="L365" s="517">
        <f t="shared" si="5"/>
        <v>32</v>
      </c>
    </row>
    <row r="366" spans="2:12" s="157" customFormat="1" hidden="1" outlineLevel="1" x14ac:dyDescent="0.2">
      <c r="B366" s="347">
        <v>5</v>
      </c>
      <c r="C366" s="108" t="s">
        <v>71</v>
      </c>
      <c r="D366" s="115" t="s">
        <v>74</v>
      </c>
      <c r="E366" s="211" t="s">
        <v>979</v>
      </c>
      <c r="F366" s="141" t="s">
        <v>1190</v>
      </c>
      <c r="G366" s="33" t="s">
        <v>842</v>
      </c>
      <c r="H366" s="304">
        <v>309.23</v>
      </c>
      <c r="I366" s="34">
        <v>10.84</v>
      </c>
      <c r="J366" s="35">
        <v>3352.05</v>
      </c>
      <c r="K366" s="105">
        <v>1.2711699291102625E-4</v>
      </c>
      <c r="L366" s="517">
        <f t="shared" si="5"/>
        <v>154</v>
      </c>
    </row>
    <row r="367" spans="2:12" s="157" customFormat="1" hidden="1" outlineLevel="1" x14ac:dyDescent="0.2">
      <c r="B367" s="347">
        <v>1</v>
      </c>
      <c r="C367" s="111" t="s">
        <v>731</v>
      </c>
      <c r="D367" s="114" t="s">
        <v>704</v>
      </c>
      <c r="E367" s="211" t="s">
        <v>979</v>
      </c>
      <c r="F367" s="141" t="s">
        <v>1451</v>
      </c>
      <c r="G367" s="33" t="s">
        <v>172</v>
      </c>
      <c r="H367" s="304">
        <v>2</v>
      </c>
      <c r="I367" s="34">
        <v>1642.8</v>
      </c>
      <c r="J367" s="35">
        <v>3285.6</v>
      </c>
      <c r="K367" s="105">
        <v>1.2459706505227184E-4</v>
      </c>
      <c r="L367" s="517">
        <f t="shared" si="5"/>
        <v>1</v>
      </c>
    </row>
    <row r="368" spans="2:12" s="157" customFormat="1" hidden="1" outlineLevel="1" x14ac:dyDescent="0.2">
      <c r="B368" s="347">
        <v>2</v>
      </c>
      <c r="C368" s="111" t="s">
        <v>720</v>
      </c>
      <c r="D368" s="114" t="s">
        <v>695</v>
      </c>
      <c r="E368" s="211" t="s">
        <v>979</v>
      </c>
      <c r="F368" s="141" t="s">
        <v>1440</v>
      </c>
      <c r="G368" s="33" t="s">
        <v>25</v>
      </c>
      <c r="H368" s="304">
        <v>22.82</v>
      </c>
      <c r="I368" s="34">
        <v>140.36000000000001</v>
      </c>
      <c r="J368" s="35">
        <v>3203.02</v>
      </c>
      <c r="K368" s="105">
        <v>1.2146545267340144E-4</v>
      </c>
      <c r="L368" s="517">
        <f t="shared" si="5"/>
        <v>11</v>
      </c>
    </row>
    <row r="369" spans="2:12" s="157" customFormat="1" hidden="1" outlineLevel="1" x14ac:dyDescent="0.2">
      <c r="B369" s="347">
        <v>9</v>
      </c>
      <c r="C369" s="111" t="s">
        <v>393</v>
      </c>
      <c r="D369" s="114" t="s">
        <v>386</v>
      </c>
      <c r="E369" s="211" t="s">
        <v>979</v>
      </c>
      <c r="F369" s="141" t="s">
        <v>1398</v>
      </c>
      <c r="G369" s="33" t="s">
        <v>172</v>
      </c>
      <c r="H369" s="304">
        <v>12</v>
      </c>
      <c r="I369" s="34">
        <v>261.24</v>
      </c>
      <c r="J369" s="35">
        <v>3134.88</v>
      </c>
      <c r="K369" s="105">
        <v>1.1888143635593681E-4</v>
      </c>
      <c r="L369" s="517">
        <f t="shared" si="5"/>
        <v>6</v>
      </c>
    </row>
    <row r="370" spans="2:12" hidden="1" outlineLevel="1" x14ac:dyDescent="0.2">
      <c r="B370" s="347">
        <v>5</v>
      </c>
      <c r="C370" s="111" t="s">
        <v>1084</v>
      </c>
      <c r="D370" s="114" t="s">
        <v>878</v>
      </c>
      <c r="E370" s="211" t="s">
        <v>1060</v>
      </c>
      <c r="F370" s="141" t="s">
        <v>1605</v>
      </c>
      <c r="G370" s="33" t="s">
        <v>25</v>
      </c>
      <c r="H370" s="304">
        <v>22.5</v>
      </c>
      <c r="I370" s="34">
        <v>137.26</v>
      </c>
      <c r="J370" s="35">
        <v>3088.35</v>
      </c>
      <c r="K370" s="105">
        <v>1.1711691802233496E-4</v>
      </c>
      <c r="L370" s="517">
        <f t="shared" si="5"/>
        <v>11</v>
      </c>
    </row>
    <row r="371" spans="2:12" s="157" customFormat="1" ht="25.5" hidden="1" outlineLevel="1" x14ac:dyDescent="0.2">
      <c r="B371" s="347">
        <v>1</v>
      </c>
      <c r="C371" s="111" t="s">
        <v>1102</v>
      </c>
      <c r="D371" s="114" t="s">
        <v>889</v>
      </c>
      <c r="E371" s="211" t="s">
        <v>1060</v>
      </c>
      <c r="F371" s="141" t="s">
        <v>1622</v>
      </c>
      <c r="G371" s="33" t="s">
        <v>31</v>
      </c>
      <c r="H371" s="304">
        <v>5.26</v>
      </c>
      <c r="I371" s="34">
        <v>582.41999999999996</v>
      </c>
      <c r="J371" s="35">
        <v>3063.53</v>
      </c>
      <c r="K371" s="105">
        <v>1.1617568988908765E-4</v>
      </c>
      <c r="L371" s="517">
        <f t="shared" si="5"/>
        <v>2</v>
      </c>
    </row>
    <row r="372" spans="2:12" s="157" customFormat="1" hidden="1" outlineLevel="1" x14ac:dyDescent="0.2">
      <c r="B372" s="347">
        <v>4</v>
      </c>
      <c r="C372" s="109" t="s">
        <v>196</v>
      </c>
      <c r="D372" s="114" t="s">
        <v>197</v>
      </c>
      <c r="E372" s="211" t="s">
        <v>979</v>
      </c>
      <c r="F372" s="141" t="s">
        <v>1288</v>
      </c>
      <c r="G372" s="33" t="s">
        <v>172</v>
      </c>
      <c r="H372" s="304">
        <v>29</v>
      </c>
      <c r="I372" s="34">
        <v>104.25</v>
      </c>
      <c r="J372" s="35">
        <v>3023.25</v>
      </c>
      <c r="K372" s="105">
        <v>1.1464818508621891E-4</v>
      </c>
      <c r="L372" s="517">
        <f t="shared" si="5"/>
        <v>14</v>
      </c>
    </row>
    <row r="373" spans="2:12" s="157" customFormat="1" hidden="1" outlineLevel="1" x14ac:dyDescent="0.2">
      <c r="B373" s="347">
        <v>1</v>
      </c>
      <c r="C373" s="109" t="s">
        <v>1120</v>
      </c>
      <c r="D373" s="114">
        <v>33500</v>
      </c>
      <c r="E373" s="211" t="s">
        <v>1568</v>
      </c>
      <c r="F373" s="141" t="s">
        <v>1124</v>
      </c>
      <c r="G373" s="33" t="s">
        <v>28</v>
      </c>
      <c r="H373" s="304">
        <v>50</v>
      </c>
      <c r="I373" s="34">
        <v>60.38</v>
      </c>
      <c r="J373" s="35">
        <v>3019</v>
      </c>
      <c r="K373" s="105">
        <v>1.1448701588532039E-4</v>
      </c>
      <c r="L373" s="517">
        <f t="shared" si="5"/>
        <v>25</v>
      </c>
    </row>
    <row r="374" spans="2:12" s="157" customFormat="1" hidden="1" outlineLevel="1" x14ac:dyDescent="0.2">
      <c r="B374" s="347">
        <v>1</v>
      </c>
      <c r="C374" s="104" t="s">
        <v>571</v>
      </c>
      <c r="D374" s="178" t="s">
        <v>898</v>
      </c>
      <c r="E374" s="211" t="s">
        <v>1060</v>
      </c>
      <c r="F374" s="141" t="s">
        <v>989</v>
      </c>
      <c r="G374" s="33" t="s">
        <v>172</v>
      </c>
      <c r="H374" s="402">
        <v>3</v>
      </c>
      <c r="I374" s="34">
        <v>963.21</v>
      </c>
      <c r="J374" s="35">
        <v>2889.63</v>
      </c>
      <c r="K374" s="105">
        <v>1.0958102540996965E-4</v>
      </c>
      <c r="L374" s="517">
        <f t="shared" si="5"/>
        <v>1</v>
      </c>
    </row>
    <row r="375" spans="2:12" hidden="1" outlineLevel="1" x14ac:dyDescent="0.2">
      <c r="B375" s="347">
        <v>2</v>
      </c>
      <c r="C375" s="111" t="s">
        <v>367</v>
      </c>
      <c r="D375" s="114" t="s">
        <v>345</v>
      </c>
      <c r="E375" s="211" t="s">
        <v>979</v>
      </c>
      <c r="F375" s="141" t="s">
        <v>1382</v>
      </c>
      <c r="G375" s="33" t="s">
        <v>172</v>
      </c>
      <c r="H375" s="304">
        <v>3</v>
      </c>
      <c r="I375" s="34">
        <v>962.03</v>
      </c>
      <c r="J375" s="35">
        <v>2886.09</v>
      </c>
      <c r="K375" s="105">
        <v>1.0944678094616243E-4</v>
      </c>
      <c r="L375" s="517">
        <f t="shared" si="5"/>
        <v>1</v>
      </c>
    </row>
    <row r="376" spans="2:12" s="157" customFormat="1" hidden="1" outlineLevel="1" x14ac:dyDescent="0.2">
      <c r="B376" s="347">
        <v>7</v>
      </c>
      <c r="C376" s="109" t="s">
        <v>1121</v>
      </c>
      <c r="D376" s="114">
        <v>33900</v>
      </c>
      <c r="E376" s="211" t="s">
        <v>1568</v>
      </c>
      <c r="F376" s="141" t="s">
        <v>1125</v>
      </c>
      <c r="G376" s="33" t="s">
        <v>28</v>
      </c>
      <c r="H376" s="304">
        <v>25</v>
      </c>
      <c r="I376" s="34">
        <v>115.08</v>
      </c>
      <c r="J376" s="35">
        <v>2877</v>
      </c>
      <c r="K376" s="105">
        <v>1.0910206846706419E-4</v>
      </c>
      <c r="L376" s="517">
        <f t="shared" si="5"/>
        <v>12</v>
      </c>
    </row>
    <row r="377" spans="2:12" s="157" customFormat="1" hidden="1" outlineLevel="1" x14ac:dyDescent="0.2">
      <c r="B377" s="347">
        <v>8</v>
      </c>
      <c r="C377" s="108" t="s">
        <v>68</v>
      </c>
      <c r="D377" s="174" t="s">
        <v>70</v>
      </c>
      <c r="E377" s="211" t="s">
        <v>979</v>
      </c>
      <c r="F377" s="141" t="s">
        <v>1195</v>
      </c>
      <c r="G377" s="33" t="s">
        <v>172</v>
      </c>
      <c r="H377" s="304">
        <v>4</v>
      </c>
      <c r="I377" s="34">
        <v>716.85</v>
      </c>
      <c r="J377" s="35">
        <v>2867.4</v>
      </c>
      <c r="K377" s="105">
        <v>1.0873801568385813E-4</v>
      </c>
      <c r="L377" s="517">
        <f t="shared" si="5"/>
        <v>2</v>
      </c>
    </row>
    <row r="378" spans="2:12" s="157" customFormat="1" hidden="1" outlineLevel="1" x14ac:dyDescent="0.2">
      <c r="B378" s="347">
        <v>8</v>
      </c>
      <c r="C378" s="111" t="s">
        <v>426</v>
      </c>
      <c r="D378" s="173" t="s">
        <v>429</v>
      </c>
      <c r="E378" s="211" t="s">
        <v>979</v>
      </c>
      <c r="F378" s="141" t="s">
        <v>1421</v>
      </c>
      <c r="G378" s="33" t="s">
        <v>172</v>
      </c>
      <c r="H378" s="304">
        <v>57</v>
      </c>
      <c r="I378" s="34">
        <v>49.7</v>
      </c>
      <c r="J378" s="35">
        <v>2832.9</v>
      </c>
      <c r="K378" s="105">
        <v>1.0742970099421139E-4</v>
      </c>
      <c r="L378" s="517">
        <f t="shared" si="5"/>
        <v>28</v>
      </c>
    </row>
    <row r="379" spans="2:12" hidden="1" outlineLevel="1" x14ac:dyDescent="0.2">
      <c r="B379" s="347">
        <v>1</v>
      </c>
      <c r="C379" s="111" t="s">
        <v>666</v>
      </c>
      <c r="D379" s="114" t="s">
        <v>682</v>
      </c>
      <c r="E379" s="211" t="s">
        <v>979</v>
      </c>
      <c r="F379" s="141" t="s">
        <v>1429</v>
      </c>
      <c r="G379" s="33" t="s">
        <v>1057</v>
      </c>
      <c r="H379" s="304">
        <v>2.52</v>
      </c>
      <c r="I379" s="34">
        <v>1122.33</v>
      </c>
      <c r="J379" s="35">
        <v>2828.27</v>
      </c>
      <c r="K379" s="105">
        <v>1.0725412137064429E-4</v>
      </c>
      <c r="L379" s="517">
        <f t="shared" si="5"/>
        <v>1</v>
      </c>
    </row>
    <row r="380" spans="2:12" s="157" customFormat="1" ht="13.5" hidden="1" outlineLevel="1" thickBot="1" x14ac:dyDescent="0.25">
      <c r="B380" s="347">
        <v>16</v>
      </c>
      <c r="C380" s="111" t="s">
        <v>113</v>
      </c>
      <c r="D380" s="504" t="s">
        <v>112</v>
      </c>
      <c r="E380" s="211" t="s">
        <v>979</v>
      </c>
      <c r="F380" s="141" t="s">
        <v>1225</v>
      </c>
      <c r="G380" s="33" t="s">
        <v>172</v>
      </c>
      <c r="H380" s="304">
        <v>1</v>
      </c>
      <c r="I380" s="34">
        <v>2783.7</v>
      </c>
      <c r="J380" s="35">
        <v>2783.7</v>
      </c>
      <c r="K380" s="105">
        <v>1.0556393048028034E-4</v>
      </c>
      <c r="L380" s="517">
        <f t="shared" si="5"/>
        <v>0</v>
      </c>
    </row>
    <row r="381" spans="2:12" s="157" customFormat="1" ht="25.5" hidden="1" outlineLevel="1" x14ac:dyDescent="0.2">
      <c r="B381" s="347">
        <v>409.13</v>
      </c>
      <c r="C381" s="104" t="s">
        <v>904</v>
      </c>
      <c r="D381" s="32" t="s">
        <v>1002</v>
      </c>
      <c r="E381" s="211" t="s">
        <v>1146</v>
      </c>
      <c r="F381" s="141" t="s">
        <v>1001</v>
      </c>
      <c r="G381" s="33" t="s">
        <v>536</v>
      </c>
      <c r="H381" s="404">
        <v>1</v>
      </c>
      <c r="I381" s="34">
        <v>2766.43</v>
      </c>
      <c r="J381" s="35">
        <v>2766.43</v>
      </c>
      <c r="K381" s="105">
        <v>1.0490901469215862E-4</v>
      </c>
      <c r="L381" s="517">
        <f t="shared" si="5"/>
        <v>0</v>
      </c>
    </row>
    <row r="382" spans="2:12" s="157" customFormat="1" ht="13.5" hidden="1" outlineLevel="1" thickBot="1" x14ac:dyDescent="0.25">
      <c r="B382" s="347">
        <v>329</v>
      </c>
      <c r="C382" s="377" t="s">
        <v>564</v>
      </c>
      <c r="D382" s="499" t="s">
        <v>140</v>
      </c>
      <c r="E382" s="211" t="s">
        <v>979</v>
      </c>
      <c r="F382" s="141" t="s">
        <v>1254</v>
      </c>
      <c r="G382" s="33" t="s">
        <v>172</v>
      </c>
      <c r="H382" s="457">
        <v>9</v>
      </c>
      <c r="I382" s="144">
        <v>305.92</v>
      </c>
      <c r="J382" s="458">
        <v>2753.28</v>
      </c>
      <c r="K382" s="105">
        <v>1.0441033822349618E-4</v>
      </c>
      <c r="L382" s="517">
        <f t="shared" si="5"/>
        <v>4</v>
      </c>
    </row>
    <row r="383" spans="2:12" s="157" customFormat="1" hidden="1" outlineLevel="1" x14ac:dyDescent="0.2">
      <c r="B383" s="347">
        <v>7692.28</v>
      </c>
      <c r="C383" s="111" t="s">
        <v>743</v>
      </c>
      <c r="D383" s="52" t="s">
        <v>335</v>
      </c>
      <c r="E383" s="211" t="s">
        <v>1060</v>
      </c>
      <c r="F383" s="141" t="s">
        <v>1377</v>
      </c>
      <c r="G383" s="33" t="s">
        <v>25</v>
      </c>
      <c r="H383" s="304">
        <v>16</v>
      </c>
      <c r="I383" s="34">
        <v>170.01</v>
      </c>
      <c r="J383" s="35">
        <v>2720.16</v>
      </c>
      <c r="K383" s="105">
        <v>1.0315435612143527E-4</v>
      </c>
      <c r="L383" s="517">
        <f t="shared" si="5"/>
        <v>8</v>
      </c>
    </row>
    <row r="384" spans="2:12" s="157" customFormat="1" ht="25.5" hidden="1" outlineLevel="1" x14ac:dyDescent="0.2">
      <c r="B384" s="347">
        <v>7692.28</v>
      </c>
      <c r="C384" s="104" t="s">
        <v>778</v>
      </c>
      <c r="D384" s="47" t="s">
        <v>651</v>
      </c>
      <c r="E384" s="211" t="s">
        <v>1060</v>
      </c>
      <c r="F384" s="141" t="s">
        <v>1260</v>
      </c>
      <c r="G384" s="33" t="s">
        <v>5</v>
      </c>
      <c r="H384" s="304">
        <v>29.09</v>
      </c>
      <c r="I384" s="34">
        <v>93.05</v>
      </c>
      <c r="J384" s="35">
        <v>2706.82</v>
      </c>
      <c r="K384" s="105">
        <v>1.0264847444143854E-4</v>
      </c>
      <c r="L384" s="517">
        <f t="shared" si="5"/>
        <v>14</v>
      </c>
    </row>
    <row r="385" spans="1:12" s="157" customFormat="1" hidden="1" outlineLevel="1" x14ac:dyDescent="0.2">
      <c r="B385" s="347">
        <v>7692.28</v>
      </c>
      <c r="C385" s="138" t="s">
        <v>745</v>
      </c>
      <c r="D385" s="54" t="s">
        <v>447</v>
      </c>
      <c r="E385" s="211" t="s">
        <v>979</v>
      </c>
      <c r="F385" s="141" t="s">
        <v>863</v>
      </c>
      <c r="G385" s="33" t="s">
        <v>1057</v>
      </c>
      <c r="H385" s="304">
        <v>364.43799999999999</v>
      </c>
      <c r="I385" s="34">
        <v>7.26</v>
      </c>
      <c r="J385" s="35">
        <v>2645.82</v>
      </c>
      <c r="K385" s="105">
        <v>1.0033522238148341E-4</v>
      </c>
      <c r="L385" s="517">
        <f t="shared" si="5"/>
        <v>182</v>
      </c>
    </row>
    <row r="386" spans="1:12" s="157" customFormat="1" hidden="1" outlineLevel="1" x14ac:dyDescent="0.2">
      <c r="B386" s="347">
        <v>1324.27</v>
      </c>
      <c r="C386" s="109" t="s">
        <v>1118</v>
      </c>
      <c r="D386" s="145">
        <v>32700</v>
      </c>
      <c r="E386" s="211" t="s">
        <v>1568</v>
      </c>
      <c r="F386" s="141" t="s">
        <v>1122</v>
      </c>
      <c r="G386" s="33" t="s">
        <v>28</v>
      </c>
      <c r="H386" s="304">
        <v>10</v>
      </c>
      <c r="I386" s="34">
        <v>260.61</v>
      </c>
      <c r="J386" s="35">
        <v>2606.1</v>
      </c>
      <c r="K386" s="105">
        <v>9.8828953990968358E-5</v>
      </c>
      <c r="L386" s="517">
        <f t="shared" si="5"/>
        <v>5</v>
      </c>
    </row>
    <row r="387" spans="1:12" s="157" customFormat="1" hidden="1" outlineLevel="1" x14ac:dyDescent="0.2">
      <c r="B387" s="347">
        <v>138.97</v>
      </c>
      <c r="C387" s="109" t="s">
        <v>164</v>
      </c>
      <c r="D387" s="173" t="s">
        <v>952</v>
      </c>
      <c r="E387" s="212" t="s">
        <v>979</v>
      </c>
      <c r="F387" s="213" t="s">
        <v>1584</v>
      </c>
      <c r="G387" s="51" t="s">
        <v>25</v>
      </c>
      <c r="H387" s="304">
        <v>20</v>
      </c>
      <c r="I387" s="34">
        <v>128.94999999999999</v>
      </c>
      <c r="J387" s="35">
        <v>2579</v>
      </c>
      <c r="K387" s="105">
        <v>9.7801263321709605E-5</v>
      </c>
      <c r="L387" s="517">
        <f t="shared" si="5"/>
        <v>10</v>
      </c>
    </row>
    <row r="388" spans="1:12" s="151" customFormat="1" hidden="1" outlineLevel="1" x14ac:dyDescent="0.2">
      <c r="B388" s="347"/>
      <c r="C388" s="109" t="s">
        <v>244</v>
      </c>
      <c r="D388" s="52" t="s">
        <v>245</v>
      </c>
      <c r="E388" s="211" t="s">
        <v>979</v>
      </c>
      <c r="F388" s="141" t="s">
        <v>1313</v>
      </c>
      <c r="G388" s="33" t="s">
        <v>172</v>
      </c>
      <c r="H388" s="304">
        <v>6</v>
      </c>
      <c r="I388" s="34">
        <v>427.99</v>
      </c>
      <c r="J388" s="35">
        <v>2567.94</v>
      </c>
      <c r="K388" s="105">
        <v>9.7381844177724301E-5</v>
      </c>
      <c r="L388" s="517">
        <f t="shared" si="5"/>
        <v>3</v>
      </c>
    </row>
    <row r="389" spans="1:12" s="151" customFormat="1" ht="25.5" hidden="1" outlineLevel="1" x14ac:dyDescent="0.2">
      <c r="B389" s="347"/>
      <c r="C389" s="482" t="s">
        <v>901</v>
      </c>
      <c r="D389" s="37" t="s">
        <v>973</v>
      </c>
      <c r="E389" s="211" t="s">
        <v>979</v>
      </c>
      <c r="F389" s="141" t="s">
        <v>1163</v>
      </c>
      <c r="G389" s="33" t="s">
        <v>1057</v>
      </c>
      <c r="H389" s="404">
        <v>24</v>
      </c>
      <c r="I389" s="34">
        <v>106.96</v>
      </c>
      <c r="J389" s="35">
        <v>2567.04</v>
      </c>
      <c r="K389" s="105">
        <v>9.7347714229298725E-5</v>
      </c>
      <c r="L389" s="517">
        <f t="shared" si="5"/>
        <v>12</v>
      </c>
    </row>
    <row r="390" spans="1:12" s="151" customFormat="1" hidden="1" outlineLevel="1" x14ac:dyDescent="0.2">
      <c r="B390" s="347"/>
      <c r="C390" s="228" t="s">
        <v>660</v>
      </c>
      <c r="D390" s="54" t="s">
        <v>132</v>
      </c>
      <c r="E390" s="211" t="s">
        <v>979</v>
      </c>
      <c r="F390" s="141" t="s">
        <v>1238</v>
      </c>
      <c r="G390" s="33" t="s">
        <v>172</v>
      </c>
      <c r="H390" s="304">
        <v>1</v>
      </c>
      <c r="I390" s="34">
        <v>2515.84</v>
      </c>
      <c r="J390" s="35">
        <v>2515.84</v>
      </c>
      <c r="K390" s="105">
        <v>9.5406099385533116E-5</v>
      </c>
      <c r="L390" s="517">
        <f t="shared" si="5"/>
        <v>0</v>
      </c>
    </row>
    <row r="391" spans="1:12" s="157" customFormat="1" hidden="1" outlineLevel="1" x14ac:dyDescent="0.2">
      <c r="B391" s="347"/>
      <c r="C391" s="127" t="s">
        <v>803</v>
      </c>
      <c r="D391" s="50" t="s">
        <v>796</v>
      </c>
      <c r="E391" s="212" t="s">
        <v>979</v>
      </c>
      <c r="F391" s="213" t="s">
        <v>1522</v>
      </c>
      <c r="G391" s="51" t="s">
        <v>172</v>
      </c>
      <c r="H391" s="304">
        <v>35</v>
      </c>
      <c r="I391" s="34">
        <v>69.73</v>
      </c>
      <c r="J391" s="35">
        <v>2440.5500000000002</v>
      </c>
      <c r="K391" s="105">
        <v>9.2550939588909809E-5</v>
      </c>
      <c r="L391" s="517">
        <f t="shared" si="5"/>
        <v>17</v>
      </c>
    </row>
    <row r="392" spans="1:12" s="151" customFormat="1" hidden="1" outlineLevel="1" x14ac:dyDescent="0.2">
      <c r="B392" s="347">
        <v>377.41</v>
      </c>
      <c r="C392" s="338" t="s">
        <v>304</v>
      </c>
      <c r="D392" s="52" t="s">
        <v>305</v>
      </c>
      <c r="E392" s="211" t="s">
        <v>979</v>
      </c>
      <c r="F392" s="141" t="s">
        <v>1344</v>
      </c>
      <c r="G392" s="33" t="s">
        <v>172</v>
      </c>
      <c r="H392" s="304">
        <v>3</v>
      </c>
      <c r="I392" s="34">
        <v>796.78</v>
      </c>
      <c r="J392" s="35">
        <v>2390.34</v>
      </c>
      <c r="K392" s="105">
        <v>9.0646867688412317E-5</v>
      </c>
      <c r="L392" s="517">
        <f t="shared" si="5"/>
        <v>1</v>
      </c>
    </row>
    <row r="393" spans="1:12" s="151" customFormat="1" hidden="1" outlineLevel="1" x14ac:dyDescent="0.2">
      <c r="B393" s="347">
        <v>377.71</v>
      </c>
      <c r="C393" s="118" t="s">
        <v>760</v>
      </c>
      <c r="D393" s="47" t="s">
        <v>793</v>
      </c>
      <c r="E393" s="211" t="s">
        <v>979</v>
      </c>
      <c r="F393" s="141" t="s">
        <v>1519</v>
      </c>
      <c r="G393" s="33" t="s">
        <v>1057</v>
      </c>
      <c r="H393" s="304">
        <v>13</v>
      </c>
      <c r="I393" s="34">
        <v>180.59</v>
      </c>
      <c r="J393" s="35">
        <v>2347.67</v>
      </c>
      <c r="K393" s="105">
        <v>8.9028728911391236E-5</v>
      </c>
      <c r="L393" s="517">
        <f t="shared" si="5"/>
        <v>6</v>
      </c>
    </row>
    <row r="394" spans="1:12" s="151" customFormat="1" ht="25.5" hidden="1" customHeight="1" outlineLevel="1" x14ac:dyDescent="0.2">
      <c r="A394" s="151" t="s">
        <v>1141</v>
      </c>
      <c r="B394" s="347">
        <v>377.71</v>
      </c>
      <c r="C394" s="113" t="s">
        <v>1554</v>
      </c>
      <c r="D394" s="54" t="s">
        <v>563</v>
      </c>
      <c r="E394" s="211" t="s">
        <v>979</v>
      </c>
      <c r="F394" s="141" t="s">
        <v>1541</v>
      </c>
      <c r="G394" s="33" t="s">
        <v>172</v>
      </c>
      <c r="H394" s="304">
        <v>2</v>
      </c>
      <c r="I394" s="34">
        <v>1141.94</v>
      </c>
      <c r="J394" s="35">
        <v>2283.88</v>
      </c>
      <c r="K394" s="105">
        <v>8.6609674011316849E-5</v>
      </c>
      <c r="L394" s="517">
        <f t="shared" si="5"/>
        <v>1</v>
      </c>
    </row>
    <row r="395" spans="1:12" hidden="1" outlineLevel="1" x14ac:dyDescent="0.2">
      <c r="A395" s="153" t="s">
        <v>1549</v>
      </c>
      <c r="B395" s="347">
        <v>2110.1905999999994</v>
      </c>
      <c r="C395" s="118" t="s">
        <v>392</v>
      </c>
      <c r="D395" s="114" t="s">
        <v>402</v>
      </c>
      <c r="E395" s="211" t="s">
        <v>979</v>
      </c>
      <c r="F395" s="141" t="s">
        <v>1397</v>
      </c>
      <c r="G395" s="33" t="s">
        <v>172</v>
      </c>
      <c r="H395" s="304">
        <v>13</v>
      </c>
      <c r="I395" s="34">
        <v>174.23</v>
      </c>
      <c r="J395" s="35">
        <v>2264.9899999999998</v>
      </c>
      <c r="K395" s="105">
        <v>8.5893324316029082E-5</v>
      </c>
      <c r="L395" s="517">
        <f t="shared" si="5"/>
        <v>6</v>
      </c>
    </row>
    <row r="396" spans="1:12" ht="13.5" hidden="1" outlineLevel="1" thickBot="1" x14ac:dyDescent="0.25">
      <c r="B396" s="347">
        <v>9080.09</v>
      </c>
      <c r="C396" s="340" t="s">
        <v>1093</v>
      </c>
      <c r="D396" s="145">
        <v>62301</v>
      </c>
      <c r="E396" s="211" t="s">
        <v>1568</v>
      </c>
      <c r="F396" s="141" t="s">
        <v>1069</v>
      </c>
      <c r="G396" s="33" t="s">
        <v>172</v>
      </c>
      <c r="H396" s="304">
        <v>3</v>
      </c>
      <c r="I396" s="34">
        <v>751.43</v>
      </c>
      <c r="J396" s="35">
        <v>2254.29</v>
      </c>
      <c r="K396" s="105">
        <v>8.5487557151414011E-5</v>
      </c>
      <c r="L396" s="517">
        <f t="shared" si="5"/>
        <v>1</v>
      </c>
    </row>
    <row r="397" spans="1:12" hidden="1" outlineLevel="1" x14ac:dyDescent="0.2">
      <c r="A397" s="153" t="s">
        <v>1026</v>
      </c>
      <c r="B397" s="347">
        <v>1647.08</v>
      </c>
      <c r="C397" s="338" t="s">
        <v>471</v>
      </c>
      <c r="D397" s="339" t="s">
        <v>576</v>
      </c>
      <c r="E397" s="294" t="s">
        <v>979</v>
      </c>
      <c r="F397" s="295" t="s">
        <v>1479</v>
      </c>
      <c r="G397" s="296" t="s">
        <v>25</v>
      </c>
      <c r="H397" s="297">
        <v>37.6</v>
      </c>
      <c r="I397" s="298">
        <v>59.92</v>
      </c>
      <c r="J397" s="299">
        <v>2252.9899999999998</v>
      </c>
      <c r="K397" s="105">
        <v>8.5438258337021525E-5</v>
      </c>
      <c r="L397" s="517">
        <f t="shared" si="5"/>
        <v>18</v>
      </c>
    </row>
    <row r="398" spans="1:12" ht="25.5" hidden="1" outlineLevel="1" x14ac:dyDescent="0.2">
      <c r="A398" s="153" t="s">
        <v>1026</v>
      </c>
      <c r="B398" s="347">
        <v>1647.08</v>
      </c>
      <c r="C398" s="366" t="s">
        <v>903</v>
      </c>
      <c r="D398" s="178" t="s">
        <v>985</v>
      </c>
      <c r="E398" s="302" t="s">
        <v>1146</v>
      </c>
      <c r="F398" s="303" t="s">
        <v>1000</v>
      </c>
      <c r="G398" s="116" t="s">
        <v>536</v>
      </c>
      <c r="H398" s="404">
        <v>1</v>
      </c>
      <c r="I398" s="142">
        <v>2235.37</v>
      </c>
      <c r="J398" s="305">
        <v>2235.37</v>
      </c>
      <c r="K398" s="105">
        <v>8.4770069791178753E-5</v>
      </c>
      <c r="L398" s="517">
        <f t="shared" si="5"/>
        <v>0</v>
      </c>
    </row>
    <row r="399" spans="1:12" hidden="1" outlineLevel="1" x14ac:dyDescent="0.2">
      <c r="A399" s="153" t="s">
        <v>1026</v>
      </c>
      <c r="B399" s="347">
        <v>327.95</v>
      </c>
      <c r="C399" s="118" t="s">
        <v>674</v>
      </c>
      <c r="D399" s="114" t="s">
        <v>688</v>
      </c>
      <c r="E399" s="302" t="s">
        <v>979</v>
      </c>
      <c r="F399" s="303" t="s">
        <v>1433</v>
      </c>
      <c r="G399" s="116" t="s">
        <v>172</v>
      </c>
      <c r="H399" s="304">
        <v>6</v>
      </c>
      <c r="I399" s="142">
        <v>370.34</v>
      </c>
      <c r="J399" s="305">
        <v>2222.04</v>
      </c>
      <c r="K399" s="105">
        <v>8.4264567332831177E-5</v>
      </c>
      <c r="L399" s="517">
        <f t="shared" ref="L399:L462" si="6">ROUNDDOWN($L$13*H399,0)</f>
        <v>3</v>
      </c>
    </row>
    <row r="400" spans="1:12" hidden="1" outlineLevel="1" x14ac:dyDescent="0.2">
      <c r="A400" s="153" t="s">
        <v>1026</v>
      </c>
      <c r="B400" s="347">
        <v>327.95</v>
      </c>
      <c r="C400" s="118" t="s">
        <v>357</v>
      </c>
      <c r="D400" s="114" t="s">
        <v>335</v>
      </c>
      <c r="E400" s="302" t="s">
        <v>1060</v>
      </c>
      <c r="F400" s="303" t="s">
        <v>1377</v>
      </c>
      <c r="G400" s="116" t="s">
        <v>25</v>
      </c>
      <c r="H400" s="304">
        <v>13</v>
      </c>
      <c r="I400" s="142">
        <v>170.01</v>
      </c>
      <c r="J400" s="305">
        <v>2210.13</v>
      </c>
      <c r="K400" s="105">
        <v>8.3812914348666175E-5</v>
      </c>
      <c r="L400" s="517">
        <f t="shared" si="6"/>
        <v>6</v>
      </c>
    </row>
    <row r="401" spans="1:12" ht="25.5" hidden="1" outlineLevel="1" x14ac:dyDescent="0.2">
      <c r="A401" s="153" t="s">
        <v>1026</v>
      </c>
      <c r="B401" s="347">
        <v>236.60999999999996</v>
      </c>
      <c r="C401" s="118" t="s">
        <v>428</v>
      </c>
      <c r="D401" s="114" t="s">
        <v>417</v>
      </c>
      <c r="E401" s="302" t="s">
        <v>979</v>
      </c>
      <c r="F401" s="303" t="s">
        <v>1422</v>
      </c>
      <c r="G401" s="116" t="s">
        <v>172</v>
      </c>
      <c r="H401" s="304">
        <v>1</v>
      </c>
      <c r="I401" s="142">
        <v>2199.79</v>
      </c>
      <c r="J401" s="305">
        <v>2199.79</v>
      </c>
      <c r="K401" s="105">
        <v>8.3420799163421309E-5</v>
      </c>
      <c r="L401" s="517">
        <f t="shared" si="6"/>
        <v>0</v>
      </c>
    </row>
    <row r="402" spans="1:12" hidden="1" outlineLevel="1" x14ac:dyDescent="0.2">
      <c r="A402" s="153" t="s">
        <v>1026</v>
      </c>
      <c r="B402" s="347">
        <v>245.35999999999996</v>
      </c>
      <c r="C402" s="113" t="s">
        <v>230</v>
      </c>
      <c r="D402" s="114" t="s">
        <v>231</v>
      </c>
      <c r="E402" s="302" t="s">
        <v>979</v>
      </c>
      <c r="F402" s="303" t="s">
        <v>1306</v>
      </c>
      <c r="G402" s="116" t="s">
        <v>172</v>
      </c>
      <c r="H402" s="304">
        <v>3</v>
      </c>
      <c r="I402" s="142">
        <v>722.87</v>
      </c>
      <c r="J402" s="305">
        <v>2168.61</v>
      </c>
      <c r="K402" s="105">
        <v>8.2238386061299988E-5</v>
      </c>
      <c r="L402" s="517">
        <f t="shared" si="6"/>
        <v>1</v>
      </c>
    </row>
    <row r="403" spans="1:12" ht="25.5" hidden="1" outlineLevel="1" x14ac:dyDescent="0.2">
      <c r="A403" s="153" t="s">
        <v>1026</v>
      </c>
      <c r="B403" s="347"/>
      <c r="C403" s="118" t="s">
        <v>560</v>
      </c>
      <c r="D403" s="114" t="s">
        <v>959</v>
      </c>
      <c r="E403" s="302" t="s">
        <v>979</v>
      </c>
      <c r="F403" s="303" t="s">
        <v>1415</v>
      </c>
      <c r="G403" s="116" t="s">
        <v>172</v>
      </c>
      <c r="H403" s="304">
        <v>6</v>
      </c>
      <c r="I403" s="142">
        <v>359.22</v>
      </c>
      <c r="J403" s="305">
        <v>2155.3200000000002</v>
      </c>
      <c r="K403" s="105">
        <v>8.1734400489549117E-5</v>
      </c>
      <c r="L403" s="517">
        <f t="shared" si="6"/>
        <v>3</v>
      </c>
    </row>
    <row r="404" spans="1:12" hidden="1" outlineLevel="1" x14ac:dyDescent="0.2">
      <c r="B404" s="347">
        <v>444.3</v>
      </c>
      <c r="C404" s="111" t="s">
        <v>667</v>
      </c>
      <c r="D404" s="52" t="s">
        <v>683</v>
      </c>
      <c r="E404" s="211" t="s">
        <v>979</v>
      </c>
      <c r="F404" s="141" t="s">
        <v>1430</v>
      </c>
      <c r="G404" s="33" t="s">
        <v>1057</v>
      </c>
      <c r="H404" s="304">
        <v>15.58</v>
      </c>
      <c r="I404" s="34">
        <v>135.91</v>
      </c>
      <c r="J404" s="35">
        <v>2117.48</v>
      </c>
      <c r="K404" s="105">
        <v>8.0299425769078575E-5</v>
      </c>
      <c r="L404" s="517">
        <f t="shared" si="6"/>
        <v>7</v>
      </c>
    </row>
    <row r="405" spans="1:12" s="151" customFormat="1" hidden="1" outlineLevel="1" x14ac:dyDescent="0.2">
      <c r="B405" s="347">
        <v>444.3</v>
      </c>
      <c r="C405" s="228" t="s">
        <v>371</v>
      </c>
      <c r="D405" s="54" t="s">
        <v>339</v>
      </c>
      <c r="E405" s="211" t="s">
        <v>979</v>
      </c>
      <c r="F405" s="141" t="s">
        <v>1384</v>
      </c>
      <c r="G405" s="33" t="s">
        <v>172</v>
      </c>
      <c r="H405" s="304">
        <v>3</v>
      </c>
      <c r="I405" s="34">
        <v>703.33</v>
      </c>
      <c r="J405" s="35">
        <v>2109.9899999999998</v>
      </c>
      <c r="K405" s="105">
        <v>8.0015388753848014E-5</v>
      </c>
      <c r="L405" s="517">
        <f t="shared" si="6"/>
        <v>1</v>
      </c>
    </row>
    <row r="406" spans="1:12" s="157" customFormat="1" hidden="1" outlineLevel="1" x14ac:dyDescent="0.2">
      <c r="B406" s="347">
        <v>305.64</v>
      </c>
      <c r="C406" s="226" t="s">
        <v>616</v>
      </c>
      <c r="D406" s="50" t="s">
        <v>747</v>
      </c>
      <c r="E406" s="212" t="s">
        <v>979</v>
      </c>
      <c r="F406" s="141" t="s">
        <v>1518</v>
      </c>
      <c r="G406" s="51" t="s">
        <v>172</v>
      </c>
      <c r="H406" s="304">
        <v>23</v>
      </c>
      <c r="I406" s="34">
        <v>91.45</v>
      </c>
      <c r="J406" s="35">
        <v>2103.35</v>
      </c>
      <c r="K406" s="105">
        <v>7.9763585578797165E-5</v>
      </c>
      <c r="L406" s="517">
        <f t="shared" si="6"/>
        <v>11</v>
      </c>
    </row>
    <row r="407" spans="1:12" s="157" customFormat="1" hidden="1" outlineLevel="1" x14ac:dyDescent="0.2">
      <c r="B407" s="347">
        <v>2564</v>
      </c>
      <c r="C407" s="104" t="s">
        <v>902</v>
      </c>
      <c r="D407" s="32" t="s">
        <v>972</v>
      </c>
      <c r="E407" s="211" t="s">
        <v>979</v>
      </c>
      <c r="F407" s="141" t="s">
        <v>1164</v>
      </c>
      <c r="G407" s="33" t="s">
        <v>1057</v>
      </c>
      <c r="H407" s="404">
        <v>43.2</v>
      </c>
      <c r="I407" s="34">
        <v>47.64</v>
      </c>
      <c r="J407" s="35">
        <v>2058.0500000000002</v>
      </c>
      <c r="K407" s="105">
        <v>7.8045711508043606E-5</v>
      </c>
      <c r="L407" s="517">
        <f t="shared" si="6"/>
        <v>21</v>
      </c>
    </row>
    <row r="408" spans="1:12" s="157" customFormat="1" hidden="1" outlineLevel="1" x14ac:dyDescent="0.2">
      <c r="B408" s="347">
        <v>329.07</v>
      </c>
      <c r="C408" s="111" t="s">
        <v>808</v>
      </c>
      <c r="D408" s="54" t="s">
        <v>800</v>
      </c>
      <c r="E408" s="211" t="s">
        <v>979</v>
      </c>
      <c r="F408" s="141" t="s">
        <v>1527</v>
      </c>
      <c r="G408" s="33" t="s">
        <v>172</v>
      </c>
      <c r="H408" s="304">
        <v>10</v>
      </c>
      <c r="I408" s="34">
        <v>203.22</v>
      </c>
      <c r="J408" s="35">
        <v>2032.2</v>
      </c>
      <c r="K408" s="105">
        <v>7.7065423544931476E-5</v>
      </c>
      <c r="L408" s="517">
        <f t="shared" si="6"/>
        <v>5</v>
      </c>
    </row>
    <row r="409" spans="1:12" s="151" customFormat="1" hidden="1" outlineLevel="1" x14ac:dyDescent="0.2">
      <c r="B409" s="347">
        <v>54.75</v>
      </c>
      <c r="C409" s="104" t="s">
        <v>779</v>
      </c>
      <c r="D409" s="47" t="s">
        <v>152</v>
      </c>
      <c r="E409" s="211" t="s">
        <v>979</v>
      </c>
      <c r="F409" s="141" t="s">
        <v>1263</v>
      </c>
      <c r="G409" s="33" t="s">
        <v>25</v>
      </c>
      <c r="H409" s="304">
        <v>234.32</v>
      </c>
      <c r="I409" s="34">
        <v>8.59</v>
      </c>
      <c r="J409" s="35">
        <v>2012.81</v>
      </c>
      <c r="K409" s="105">
        <v>7.6330112767185071E-5</v>
      </c>
      <c r="L409" s="517">
        <f t="shared" si="6"/>
        <v>117</v>
      </c>
    </row>
    <row r="410" spans="1:12" s="151" customFormat="1" hidden="1" outlineLevel="1" x14ac:dyDescent="0.2">
      <c r="B410" s="347">
        <v>554</v>
      </c>
      <c r="C410" s="111" t="s">
        <v>608</v>
      </c>
      <c r="D410" s="54" t="s">
        <v>513</v>
      </c>
      <c r="E410" s="211" t="s">
        <v>979</v>
      </c>
      <c r="F410" s="141" t="s">
        <v>1423</v>
      </c>
      <c r="G410" s="33" t="s">
        <v>1057</v>
      </c>
      <c r="H410" s="304">
        <v>716.87</v>
      </c>
      <c r="I410" s="34">
        <v>2.8</v>
      </c>
      <c r="J410" s="35">
        <v>2007.24</v>
      </c>
      <c r="K410" s="105">
        <v>7.6118886308595735E-5</v>
      </c>
      <c r="L410" s="517">
        <f t="shared" si="6"/>
        <v>358</v>
      </c>
    </row>
    <row r="411" spans="1:12" s="157" customFormat="1" hidden="1" outlineLevel="1" x14ac:dyDescent="0.2">
      <c r="B411" s="347">
        <v>3879.68</v>
      </c>
      <c r="C411" s="111" t="s">
        <v>670</v>
      </c>
      <c r="D411" s="54" t="s">
        <v>685</v>
      </c>
      <c r="E411" s="211" t="s">
        <v>979</v>
      </c>
      <c r="F411" s="141" t="s">
        <v>1338</v>
      </c>
      <c r="G411" s="33" t="s">
        <v>1057</v>
      </c>
      <c r="H411" s="304">
        <v>62.24</v>
      </c>
      <c r="I411" s="34">
        <v>31.69</v>
      </c>
      <c r="J411" s="35">
        <v>1972.39</v>
      </c>
      <c r="K411" s="105">
        <v>7.4797298861227929E-5</v>
      </c>
      <c r="L411" s="517">
        <f t="shared" si="6"/>
        <v>31</v>
      </c>
    </row>
    <row r="412" spans="1:12" s="157" customFormat="1" hidden="1" outlineLevel="1" x14ac:dyDescent="0.2">
      <c r="B412" s="347">
        <v>93.75</v>
      </c>
      <c r="C412" s="109" t="s">
        <v>224</v>
      </c>
      <c r="D412" s="54" t="s">
        <v>225</v>
      </c>
      <c r="E412" s="211" t="s">
        <v>979</v>
      </c>
      <c r="F412" s="141" t="s">
        <v>1303</v>
      </c>
      <c r="G412" s="33" t="s">
        <v>172</v>
      </c>
      <c r="H412" s="304">
        <v>6</v>
      </c>
      <c r="I412" s="34">
        <v>327.81</v>
      </c>
      <c r="J412" s="35">
        <v>1966.86</v>
      </c>
      <c r="K412" s="105">
        <v>7.4587589289235257E-5</v>
      </c>
      <c r="L412" s="517">
        <f t="shared" si="6"/>
        <v>3</v>
      </c>
    </row>
    <row r="413" spans="1:12" s="151" customFormat="1" hidden="1" outlineLevel="1" x14ac:dyDescent="0.2">
      <c r="B413" s="347">
        <v>131.25</v>
      </c>
      <c r="C413" s="111" t="s">
        <v>355</v>
      </c>
      <c r="D413" s="54" t="s">
        <v>333</v>
      </c>
      <c r="E413" s="211" t="s">
        <v>979</v>
      </c>
      <c r="F413" s="141" t="s">
        <v>1376</v>
      </c>
      <c r="G413" s="33" t="s">
        <v>25</v>
      </c>
      <c r="H413" s="304">
        <v>78</v>
      </c>
      <c r="I413" s="34">
        <v>24.91</v>
      </c>
      <c r="J413" s="35">
        <v>1942.98</v>
      </c>
      <c r="K413" s="105">
        <v>7.3682007991010215E-5</v>
      </c>
      <c r="L413" s="517">
        <f t="shared" si="6"/>
        <v>39</v>
      </c>
    </row>
    <row r="414" spans="1:12" s="151" customFormat="1" hidden="1" outlineLevel="1" x14ac:dyDescent="0.2">
      <c r="B414" s="347">
        <v>4263.62</v>
      </c>
      <c r="C414" s="111" t="s">
        <v>742</v>
      </c>
      <c r="D414" s="54" t="s">
        <v>711</v>
      </c>
      <c r="E414" s="211" t="s">
        <v>979</v>
      </c>
      <c r="F414" s="141" t="s">
        <v>1459</v>
      </c>
      <c r="G414" s="33" t="s">
        <v>172</v>
      </c>
      <c r="H414" s="304">
        <v>1</v>
      </c>
      <c r="I414" s="34">
        <v>1917.43</v>
      </c>
      <c r="J414" s="35">
        <v>1917.43</v>
      </c>
      <c r="K414" s="105">
        <v>7.2713096677373267E-5</v>
      </c>
      <c r="L414" s="517">
        <f t="shared" si="6"/>
        <v>0</v>
      </c>
    </row>
    <row r="415" spans="1:12" s="151" customFormat="1" hidden="1" outlineLevel="1" x14ac:dyDescent="0.2">
      <c r="B415" s="347">
        <v>37.6</v>
      </c>
      <c r="C415" s="110" t="s">
        <v>1061</v>
      </c>
      <c r="D415" s="54" t="s">
        <v>961</v>
      </c>
      <c r="E415" s="211" t="s">
        <v>979</v>
      </c>
      <c r="F415" s="141" t="s">
        <v>1487</v>
      </c>
      <c r="G415" s="33" t="s">
        <v>25</v>
      </c>
      <c r="H415" s="304">
        <v>68.959999999999994</v>
      </c>
      <c r="I415" s="34">
        <v>27.8</v>
      </c>
      <c r="J415" s="35">
        <v>1917.09</v>
      </c>
      <c r="K415" s="105">
        <v>7.2700203141301379E-5</v>
      </c>
      <c r="L415" s="517">
        <f t="shared" si="6"/>
        <v>34</v>
      </c>
    </row>
    <row r="416" spans="1:12" s="157" customFormat="1" hidden="1" outlineLevel="1" x14ac:dyDescent="0.2">
      <c r="B416" s="347">
        <v>329.07</v>
      </c>
      <c r="C416" s="111" t="s">
        <v>377</v>
      </c>
      <c r="D416" s="53" t="s">
        <v>413</v>
      </c>
      <c r="E416" s="211" t="s">
        <v>979</v>
      </c>
      <c r="F416" s="141" t="s">
        <v>1388</v>
      </c>
      <c r="G416" s="33" t="s">
        <v>172</v>
      </c>
      <c r="H416" s="304">
        <v>6</v>
      </c>
      <c r="I416" s="34">
        <v>313.58999999999997</v>
      </c>
      <c r="J416" s="35">
        <v>1881.54</v>
      </c>
      <c r="K416" s="105">
        <v>7.1352070178491467E-5</v>
      </c>
      <c r="L416" s="517">
        <f t="shared" si="6"/>
        <v>3</v>
      </c>
    </row>
    <row r="417" spans="2:12" s="157" customFormat="1" hidden="1" outlineLevel="1" x14ac:dyDescent="0.2">
      <c r="B417" s="347">
        <v>0.9</v>
      </c>
      <c r="C417" s="111" t="s">
        <v>486</v>
      </c>
      <c r="D417" s="52" t="s">
        <v>487</v>
      </c>
      <c r="E417" s="211" t="s">
        <v>979</v>
      </c>
      <c r="F417" s="141" t="s">
        <v>1491</v>
      </c>
      <c r="G417" s="33" t="s">
        <v>25</v>
      </c>
      <c r="H417" s="304">
        <v>106.88</v>
      </c>
      <c r="I417" s="34">
        <v>17.27</v>
      </c>
      <c r="J417" s="35">
        <v>1845.82</v>
      </c>
      <c r="K417" s="105">
        <v>6.9997490447645604E-5</v>
      </c>
      <c r="L417" s="517">
        <f t="shared" si="6"/>
        <v>53</v>
      </c>
    </row>
    <row r="418" spans="2:12" s="157" customFormat="1" hidden="1" outlineLevel="1" x14ac:dyDescent="0.2">
      <c r="B418" s="347">
        <v>78.179999999999993</v>
      </c>
      <c r="C418" s="373" t="s">
        <v>157</v>
      </c>
      <c r="D418" s="54" t="s">
        <v>86</v>
      </c>
      <c r="E418" s="211" t="s">
        <v>979</v>
      </c>
      <c r="F418" s="141" t="s">
        <v>1205</v>
      </c>
      <c r="G418" s="33" t="s">
        <v>1057</v>
      </c>
      <c r="H418" s="304">
        <v>37.75</v>
      </c>
      <c r="I418" s="34">
        <v>48.07</v>
      </c>
      <c r="J418" s="35">
        <v>1814.64</v>
      </c>
      <c r="K418" s="105">
        <v>6.8815077345524284E-5</v>
      </c>
      <c r="L418" s="517">
        <f t="shared" si="6"/>
        <v>18</v>
      </c>
    </row>
    <row r="419" spans="2:12" s="157" customFormat="1" ht="25.5" hidden="1" outlineLevel="1" x14ac:dyDescent="0.2">
      <c r="B419" s="347">
        <v>1.02</v>
      </c>
      <c r="C419" s="220" t="s">
        <v>575</v>
      </c>
      <c r="D419" s="484" t="s">
        <v>897</v>
      </c>
      <c r="E419" s="212" t="s">
        <v>1060</v>
      </c>
      <c r="F419" s="213" t="s">
        <v>992</v>
      </c>
      <c r="G419" s="51" t="s">
        <v>172</v>
      </c>
      <c r="H419" s="402">
        <v>2</v>
      </c>
      <c r="I419" s="34">
        <v>894.69</v>
      </c>
      <c r="J419" s="35">
        <v>1789.38</v>
      </c>
      <c r="K419" s="105">
        <v>6.785716345971336E-5</v>
      </c>
      <c r="L419" s="517">
        <f t="shared" si="6"/>
        <v>1</v>
      </c>
    </row>
    <row r="420" spans="2:12" s="157" customFormat="1" hidden="1" outlineLevel="1" x14ac:dyDescent="0.2">
      <c r="B420" s="347">
        <v>1992.98</v>
      </c>
      <c r="C420" s="338" t="s">
        <v>741</v>
      </c>
      <c r="D420" s="55" t="s">
        <v>423</v>
      </c>
      <c r="E420" s="212" t="s">
        <v>979</v>
      </c>
      <c r="F420" s="213" t="s">
        <v>1418</v>
      </c>
      <c r="G420" s="51" t="s">
        <v>172</v>
      </c>
      <c r="H420" s="304">
        <v>8</v>
      </c>
      <c r="I420" s="337">
        <v>222.8</v>
      </c>
      <c r="J420" s="276">
        <v>1782.4</v>
      </c>
      <c r="K420" s="105">
        <v>6.7592466748590623E-5</v>
      </c>
      <c r="L420" s="517">
        <f t="shared" si="6"/>
        <v>4</v>
      </c>
    </row>
    <row r="421" spans="2:12" s="151" customFormat="1" hidden="1" outlineLevel="1" x14ac:dyDescent="0.2">
      <c r="B421" s="347">
        <v>29.6</v>
      </c>
      <c r="C421" s="118" t="s">
        <v>809</v>
      </c>
      <c r="D421" s="115" t="s">
        <v>801</v>
      </c>
      <c r="E421" s="302" t="s">
        <v>979</v>
      </c>
      <c r="F421" s="303" t="s">
        <v>1528</v>
      </c>
      <c r="G421" s="116" t="s">
        <v>172</v>
      </c>
      <c r="H421" s="304">
        <v>8</v>
      </c>
      <c r="I421" s="142">
        <v>217.99</v>
      </c>
      <c r="J421" s="305">
        <v>1743.92</v>
      </c>
      <c r="K421" s="105">
        <v>6.6133221842573024E-5</v>
      </c>
      <c r="L421" s="517">
        <f t="shared" si="6"/>
        <v>4</v>
      </c>
    </row>
    <row r="422" spans="2:12" s="151" customFormat="1" hidden="1" outlineLevel="1" x14ac:dyDescent="0.2">
      <c r="B422" s="347">
        <v>68.959999999999994</v>
      </c>
      <c r="C422" s="372" t="s">
        <v>716</v>
      </c>
      <c r="D422" s="136" t="s">
        <v>684</v>
      </c>
      <c r="E422" s="306" t="s">
        <v>979</v>
      </c>
      <c r="F422" s="307" t="s">
        <v>1266</v>
      </c>
      <c r="G422" s="308" t="s">
        <v>1057</v>
      </c>
      <c r="H422" s="304">
        <v>17.95</v>
      </c>
      <c r="I422" s="310">
        <v>96.71</v>
      </c>
      <c r="J422" s="311">
        <v>1735.94</v>
      </c>
      <c r="K422" s="105">
        <v>6.5830602966532984E-5</v>
      </c>
      <c r="L422" s="517">
        <f t="shared" si="6"/>
        <v>8</v>
      </c>
    </row>
    <row r="423" spans="2:12" s="151" customFormat="1" hidden="1" outlineLevel="1" x14ac:dyDescent="0.2">
      <c r="B423" s="347">
        <v>530.39999999999975</v>
      </c>
      <c r="C423" s="127" t="s">
        <v>332</v>
      </c>
      <c r="D423" s="55" t="s">
        <v>542</v>
      </c>
      <c r="E423" s="211" t="s">
        <v>979</v>
      </c>
      <c r="F423" s="141" t="s">
        <v>1364</v>
      </c>
      <c r="G423" s="33" t="s">
        <v>25</v>
      </c>
      <c r="H423" s="304">
        <v>227.15</v>
      </c>
      <c r="I423" s="34">
        <v>7.62</v>
      </c>
      <c r="J423" s="35">
        <v>1730.88</v>
      </c>
      <c r="K423" s="105">
        <v>6.5638716812051472E-5</v>
      </c>
      <c r="L423" s="517">
        <f t="shared" si="6"/>
        <v>113</v>
      </c>
    </row>
    <row r="424" spans="2:12" s="157" customFormat="1" hidden="1" outlineLevel="1" x14ac:dyDescent="0.2">
      <c r="B424" s="347">
        <v>4157.3125</v>
      </c>
      <c r="C424" s="109" t="s">
        <v>190</v>
      </c>
      <c r="D424" s="52" t="s">
        <v>191</v>
      </c>
      <c r="E424" s="211" t="s">
        <v>979</v>
      </c>
      <c r="F424" s="141" t="s">
        <v>1285</v>
      </c>
      <c r="G424" s="33" t="s">
        <v>172</v>
      </c>
      <c r="H424" s="304">
        <v>16</v>
      </c>
      <c r="I424" s="34">
        <v>105.98</v>
      </c>
      <c r="J424" s="35">
        <v>1695.68</v>
      </c>
      <c r="K424" s="105">
        <v>6.4303856606962606E-5</v>
      </c>
      <c r="L424" s="517">
        <f t="shared" si="6"/>
        <v>8</v>
      </c>
    </row>
    <row r="425" spans="2:12" s="157" customFormat="1" hidden="1" outlineLevel="1" x14ac:dyDescent="0.2">
      <c r="B425" s="347">
        <v>7602.23</v>
      </c>
      <c r="C425" s="108" t="s">
        <v>49</v>
      </c>
      <c r="D425" s="40" t="s">
        <v>50</v>
      </c>
      <c r="E425" s="211" t="s">
        <v>979</v>
      </c>
      <c r="F425" s="141" t="s">
        <v>1185</v>
      </c>
      <c r="G425" s="33" t="s">
        <v>1057</v>
      </c>
      <c r="H425" s="304">
        <v>7.2</v>
      </c>
      <c r="I425" s="34">
        <v>227.84</v>
      </c>
      <c r="J425" s="35">
        <v>1640.45</v>
      </c>
      <c r="K425" s="105">
        <v>6.2209415438580279E-5</v>
      </c>
      <c r="L425" s="517">
        <f t="shared" si="6"/>
        <v>3</v>
      </c>
    </row>
    <row r="426" spans="2:12" s="157" customFormat="1" hidden="1" outlineLevel="1" x14ac:dyDescent="0.2">
      <c r="B426" s="347">
        <v>4548.7700000000004</v>
      </c>
      <c r="C426" s="111" t="s">
        <v>361</v>
      </c>
      <c r="D426" s="53" t="s">
        <v>372</v>
      </c>
      <c r="E426" s="211" t="s">
        <v>979</v>
      </c>
      <c r="F426" s="141" t="s">
        <v>1379</v>
      </c>
      <c r="G426" s="33" t="s">
        <v>172</v>
      </c>
      <c r="H426" s="304">
        <v>67</v>
      </c>
      <c r="I426" s="34">
        <v>24.34</v>
      </c>
      <c r="J426" s="35">
        <v>1630.78</v>
      </c>
      <c r="K426" s="105">
        <v>6.1842708103830002E-5</v>
      </c>
      <c r="L426" s="517">
        <f t="shared" si="6"/>
        <v>33</v>
      </c>
    </row>
    <row r="427" spans="2:12" s="157" customFormat="1" hidden="1" outlineLevel="1" x14ac:dyDescent="0.2">
      <c r="B427" s="347">
        <v>409.13</v>
      </c>
      <c r="C427" s="218" t="s">
        <v>270</v>
      </c>
      <c r="D427" s="53" t="s">
        <v>271</v>
      </c>
      <c r="E427" s="212" t="s">
        <v>979</v>
      </c>
      <c r="F427" s="213" t="s">
        <v>1326</v>
      </c>
      <c r="G427" s="51" t="s">
        <v>172</v>
      </c>
      <c r="H427" s="304">
        <v>21</v>
      </c>
      <c r="I427" s="34">
        <v>77.099999999999994</v>
      </c>
      <c r="J427" s="35">
        <v>1619.1</v>
      </c>
      <c r="K427" s="105">
        <v>6.1399777217595973E-5</v>
      </c>
      <c r="L427" s="517">
        <f t="shared" si="6"/>
        <v>10</v>
      </c>
    </row>
    <row r="428" spans="2:12" s="151" customFormat="1" hidden="1" outlineLevel="1" x14ac:dyDescent="0.2">
      <c r="B428" s="347">
        <v>106.88</v>
      </c>
      <c r="C428" s="127" t="s">
        <v>718</v>
      </c>
      <c r="D428" s="55" t="s">
        <v>693</v>
      </c>
      <c r="E428" s="212" t="s">
        <v>979</v>
      </c>
      <c r="F428" s="213" t="s">
        <v>1438</v>
      </c>
      <c r="G428" s="51" t="s">
        <v>172</v>
      </c>
      <c r="H428" s="304">
        <v>3</v>
      </c>
      <c r="I428" s="34">
        <v>515.02</v>
      </c>
      <c r="J428" s="35">
        <v>1545.06</v>
      </c>
      <c r="K428" s="105">
        <v>5.8592020127119288E-5</v>
      </c>
      <c r="L428" s="517">
        <f t="shared" si="6"/>
        <v>1</v>
      </c>
    </row>
    <row r="429" spans="2:12" s="151" customFormat="1" hidden="1" outlineLevel="1" x14ac:dyDescent="0.2">
      <c r="B429" s="347">
        <v>31.9</v>
      </c>
      <c r="C429" s="109" t="s">
        <v>234</v>
      </c>
      <c r="D429" s="52" t="s">
        <v>235</v>
      </c>
      <c r="E429" s="211" t="s">
        <v>979</v>
      </c>
      <c r="F429" s="141" t="s">
        <v>1308</v>
      </c>
      <c r="G429" s="33" t="s">
        <v>172</v>
      </c>
      <c r="H429" s="304">
        <v>3</v>
      </c>
      <c r="I429" s="34">
        <v>501.87</v>
      </c>
      <c r="J429" s="35">
        <v>1505.61</v>
      </c>
      <c r="K429" s="105">
        <v>5.7095990721131904E-5</v>
      </c>
      <c r="L429" s="517">
        <f t="shared" si="6"/>
        <v>1</v>
      </c>
    </row>
    <row r="430" spans="2:12" hidden="1" outlineLevel="1" x14ac:dyDescent="0.2">
      <c r="B430" s="347">
        <v>92.1</v>
      </c>
      <c r="C430" s="109" t="s">
        <v>238</v>
      </c>
      <c r="D430" s="54" t="s">
        <v>239</v>
      </c>
      <c r="E430" s="211" t="s">
        <v>979</v>
      </c>
      <c r="F430" s="141" t="s">
        <v>1310</v>
      </c>
      <c r="G430" s="33" t="s">
        <v>172</v>
      </c>
      <c r="H430" s="304">
        <v>24</v>
      </c>
      <c r="I430" s="34">
        <v>59.62</v>
      </c>
      <c r="J430" s="35">
        <v>1430.88</v>
      </c>
      <c r="K430" s="105">
        <v>5.4262067336862292E-5</v>
      </c>
      <c r="L430" s="517">
        <f t="shared" si="6"/>
        <v>12</v>
      </c>
    </row>
    <row r="431" spans="2:12" hidden="1" outlineLevel="1" x14ac:dyDescent="0.2">
      <c r="B431" s="347">
        <v>22.68</v>
      </c>
      <c r="C431" s="111" t="s">
        <v>671</v>
      </c>
      <c r="D431" s="54" t="s">
        <v>294</v>
      </c>
      <c r="E431" s="211" t="s">
        <v>979</v>
      </c>
      <c r="F431" s="141" t="s">
        <v>1338</v>
      </c>
      <c r="G431" s="33" t="s">
        <v>1057</v>
      </c>
      <c r="H431" s="304">
        <v>51.12</v>
      </c>
      <c r="I431" s="34">
        <v>27.68</v>
      </c>
      <c r="J431" s="35">
        <v>1415</v>
      </c>
      <c r="K431" s="105">
        <v>5.3659863357975608E-5</v>
      </c>
      <c r="L431" s="517">
        <f t="shared" si="6"/>
        <v>25</v>
      </c>
    </row>
    <row r="432" spans="2:12" hidden="1" outlineLevel="1" x14ac:dyDescent="0.2">
      <c r="B432" s="347">
        <v>1112.0519999999997</v>
      </c>
      <c r="C432" s="109" t="s">
        <v>266</v>
      </c>
      <c r="D432" s="54" t="s">
        <v>267</v>
      </c>
      <c r="E432" s="211" t="s">
        <v>979</v>
      </c>
      <c r="F432" s="141" t="s">
        <v>1324</v>
      </c>
      <c r="G432" s="33" t="s">
        <v>1058</v>
      </c>
      <c r="H432" s="304">
        <v>3</v>
      </c>
      <c r="I432" s="34">
        <v>460.62</v>
      </c>
      <c r="J432" s="35">
        <v>1381.86</v>
      </c>
      <c r="K432" s="105">
        <v>5.2403122812616372E-5</v>
      </c>
      <c r="L432" s="517">
        <f t="shared" si="6"/>
        <v>1</v>
      </c>
    </row>
    <row r="433" spans="1:12" s="157" customFormat="1" hidden="1" outlineLevel="1" x14ac:dyDescent="0.2">
      <c r="B433" s="347">
        <v>583.22</v>
      </c>
      <c r="C433" s="127" t="s">
        <v>363</v>
      </c>
      <c r="D433" s="53" t="s">
        <v>337</v>
      </c>
      <c r="E433" s="212" t="s">
        <v>979</v>
      </c>
      <c r="F433" s="213" t="s">
        <v>1380</v>
      </c>
      <c r="G433" s="51" t="s">
        <v>1058</v>
      </c>
      <c r="H433" s="304">
        <v>3</v>
      </c>
      <c r="I433" s="34">
        <v>460.62</v>
      </c>
      <c r="J433" s="35">
        <v>1381.86</v>
      </c>
      <c r="K433" s="105">
        <v>5.2403122812616372E-5</v>
      </c>
      <c r="L433" s="517">
        <f t="shared" si="6"/>
        <v>1</v>
      </c>
    </row>
    <row r="434" spans="1:12" s="151" customFormat="1" ht="25.5" hidden="1" outlineLevel="1" x14ac:dyDescent="0.2">
      <c r="B434" s="347">
        <v>880.67</v>
      </c>
      <c r="C434" s="111" t="s">
        <v>1094</v>
      </c>
      <c r="D434" s="52" t="s">
        <v>837</v>
      </c>
      <c r="E434" s="211" t="s">
        <v>1060</v>
      </c>
      <c r="F434" s="141" t="s">
        <v>1614</v>
      </c>
      <c r="G434" s="33" t="s">
        <v>31</v>
      </c>
      <c r="H434" s="304">
        <v>5.27</v>
      </c>
      <c r="I434" s="34">
        <v>246.42</v>
      </c>
      <c r="J434" s="35">
        <v>1298.6300000000001</v>
      </c>
      <c r="K434" s="105">
        <v>4.924686102654973E-5</v>
      </c>
      <c r="L434" s="517">
        <f t="shared" si="6"/>
        <v>2</v>
      </c>
    </row>
    <row r="435" spans="1:12" s="151" customFormat="1" hidden="1" outlineLevel="1" x14ac:dyDescent="0.2">
      <c r="B435" s="347"/>
      <c r="C435" s="228" t="s">
        <v>665</v>
      </c>
      <c r="D435" s="54" t="s">
        <v>819</v>
      </c>
      <c r="E435" s="211" t="s">
        <v>979</v>
      </c>
      <c r="F435" s="141" t="s">
        <v>1428</v>
      </c>
      <c r="G435" s="33" t="s">
        <v>1057</v>
      </c>
      <c r="H435" s="304">
        <v>4.46</v>
      </c>
      <c r="I435" s="34">
        <v>275.14999999999998</v>
      </c>
      <c r="J435" s="35">
        <v>1227.17</v>
      </c>
      <c r="K435" s="105">
        <v>4.6536943121559666E-5</v>
      </c>
      <c r="L435" s="517">
        <f t="shared" si="6"/>
        <v>2</v>
      </c>
    </row>
    <row r="436" spans="1:12" s="151" customFormat="1" hidden="1" outlineLevel="1" x14ac:dyDescent="0.2">
      <c r="B436" s="347">
        <v>189</v>
      </c>
      <c r="C436" s="479" t="s">
        <v>95</v>
      </c>
      <c r="D436" s="488" t="s">
        <v>601</v>
      </c>
      <c r="E436" s="212" t="s">
        <v>979</v>
      </c>
      <c r="F436" s="213" t="s">
        <v>1213</v>
      </c>
      <c r="G436" s="51" t="s">
        <v>1057</v>
      </c>
      <c r="H436" s="304">
        <v>14.82</v>
      </c>
      <c r="I436" s="34">
        <v>81.97</v>
      </c>
      <c r="J436" s="35">
        <v>1214.8</v>
      </c>
      <c r="K436" s="105">
        <v>4.6067845941532696E-5</v>
      </c>
      <c r="L436" s="517">
        <f t="shared" si="6"/>
        <v>7</v>
      </c>
    </row>
    <row r="437" spans="1:12" ht="25.5" hidden="1" outlineLevel="1" x14ac:dyDescent="0.2">
      <c r="B437" s="347">
        <v>3</v>
      </c>
      <c r="C437" s="111" t="s">
        <v>289</v>
      </c>
      <c r="D437" s="54" t="s">
        <v>298</v>
      </c>
      <c r="E437" s="211" t="s">
        <v>979</v>
      </c>
      <c r="F437" s="141" t="s">
        <v>1340</v>
      </c>
      <c r="G437" s="33" t="s">
        <v>172</v>
      </c>
      <c r="H437" s="304">
        <v>1</v>
      </c>
      <c r="I437" s="34">
        <v>1190.96</v>
      </c>
      <c r="J437" s="35">
        <v>1190.96</v>
      </c>
      <c r="K437" s="105">
        <v>4.5163781529904331E-5</v>
      </c>
      <c r="L437" s="517">
        <f t="shared" si="6"/>
        <v>0</v>
      </c>
    </row>
    <row r="438" spans="1:12" s="151" customFormat="1" hidden="1" outlineLevel="1" x14ac:dyDescent="0.2">
      <c r="B438" s="347">
        <v>1647.08</v>
      </c>
      <c r="C438" s="139" t="s">
        <v>477</v>
      </c>
      <c r="D438" s="53" t="s">
        <v>597</v>
      </c>
      <c r="E438" s="212" t="s">
        <v>979</v>
      </c>
      <c r="F438" s="213" t="s">
        <v>1486</v>
      </c>
      <c r="G438" s="51" t="s">
        <v>25</v>
      </c>
      <c r="H438" s="304">
        <v>29.6</v>
      </c>
      <c r="I438" s="34">
        <v>40</v>
      </c>
      <c r="J438" s="35">
        <v>1184</v>
      </c>
      <c r="K438" s="105">
        <v>4.489984326207994E-5</v>
      </c>
      <c r="L438" s="517">
        <f t="shared" si="6"/>
        <v>14</v>
      </c>
    </row>
    <row r="439" spans="1:12" s="151" customFormat="1" ht="16.5" hidden="1" customHeight="1" outlineLevel="1" x14ac:dyDescent="0.2">
      <c r="A439" s="151" t="s">
        <v>1065</v>
      </c>
      <c r="B439" s="347">
        <v>292.74</v>
      </c>
      <c r="C439" s="481" t="s">
        <v>240</v>
      </c>
      <c r="D439" s="52" t="s">
        <v>241</v>
      </c>
      <c r="E439" s="294" t="s">
        <v>979</v>
      </c>
      <c r="F439" s="295" t="s">
        <v>1311</v>
      </c>
      <c r="G439" s="296" t="s">
        <v>172</v>
      </c>
      <c r="H439" s="297">
        <v>3</v>
      </c>
      <c r="I439" s="298">
        <v>391.73</v>
      </c>
      <c r="J439" s="299">
        <v>1175.19</v>
      </c>
      <c r="K439" s="105">
        <v>4.4565748989158554E-5</v>
      </c>
      <c r="L439" s="517">
        <f t="shared" si="6"/>
        <v>1</v>
      </c>
    </row>
    <row r="440" spans="1:12" s="157" customFormat="1" hidden="1" outlineLevel="1" x14ac:dyDescent="0.2">
      <c r="B440" s="347">
        <v>1</v>
      </c>
      <c r="C440" s="111" t="s">
        <v>323</v>
      </c>
      <c r="D440" s="52" t="s">
        <v>322</v>
      </c>
      <c r="E440" s="211" t="s">
        <v>979</v>
      </c>
      <c r="F440" s="141" t="s">
        <v>1359</v>
      </c>
      <c r="G440" s="33" t="s">
        <v>172</v>
      </c>
      <c r="H440" s="304">
        <v>2</v>
      </c>
      <c r="I440" s="34">
        <v>581.29</v>
      </c>
      <c r="J440" s="35">
        <v>1162.58</v>
      </c>
      <c r="K440" s="105">
        <v>4.4087550489551431E-5</v>
      </c>
      <c r="L440" s="517">
        <f t="shared" si="6"/>
        <v>1</v>
      </c>
    </row>
    <row r="441" spans="1:12" s="157" customFormat="1" ht="25.5" hidden="1" outlineLevel="1" x14ac:dyDescent="0.2">
      <c r="B441" s="347">
        <v>3.45</v>
      </c>
      <c r="C441" s="109" t="s">
        <v>170</v>
      </c>
      <c r="D441" s="50" t="s">
        <v>171</v>
      </c>
      <c r="E441" s="211" t="s">
        <v>979</v>
      </c>
      <c r="F441" s="141" t="s">
        <v>1159</v>
      </c>
      <c r="G441" s="33" t="s">
        <v>172</v>
      </c>
      <c r="H441" s="304">
        <v>1</v>
      </c>
      <c r="I441" s="34">
        <v>1130.1099999999999</v>
      </c>
      <c r="J441" s="35">
        <v>1130.1099999999999</v>
      </c>
      <c r="K441" s="105">
        <v>4.285621779468679E-5</v>
      </c>
      <c r="L441" s="517">
        <f t="shared" si="6"/>
        <v>0</v>
      </c>
    </row>
    <row r="442" spans="1:12" s="157" customFormat="1" hidden="1" outlineLevel="1" x14ac:dyDescent="0.2">
      <c r="B442" s="347">
        <v>3.45</v>
      </c>
      <c r="C442" s="109" t="s">
        <v>166</v>
      </c>
      <c r="D442" s="54" t="s">
        <v>165</v>
      </c>
      <c r="E442" s="211" t="s">
        <v>979</v>
      </c>
      <c r="F442" s="141" t="s">
        <v>1273</v>
      </c>
      <c r="G442" s="33" t="s">
        <v>172</v>
      </c>
      <c r="H442" s="304">
        <v>2</v>
      </c>
      <c r="I442" s="34">
        <v>564.79999999999995</v>
      </c>
      <c r="J442" s="35">
        <v>1129.5999999999999</v>
      </c>
      <c r="K442" s="105">
        <v>4.2836877490578966E-5</v>
      </c>
      <c r="L442" s="517">
        <f t="shared" si="6"/>
        <v>1</v>
      </c>
    </row>
    <row r="443" spans="1:12" s="151" customFormat="1" hidden="1" outlineLevel="1" x14ac:dyDescent="0.2">
      <c r="B443" s="347">
        <v>249.5</v>
      </c>
      <c r="C443" s="111" t="s">
        <v>723</v>
      </c>
      <c r="D443" s="52" t="s">
        <v>712</v>
      </c>
      <c r="E443" s="211" t="s">
        <v>979</v>
      </c>
      <c r="F443" s="141" t="s">
        <v>1443</v>
      </c>
      <c r="G443" s="33" t="s">
        <v>172</v>
      </c>
      <c r="H443" s="304">
        <v>3</v>
      </c>
      <c r="I443" s="34">
        <v>376.46</v>
      </c>
      <c r="J443" s="35">
        <v>1129.3800000000001</v>
      </c>
      <c r="K443" s="105">
        <v>4.2828534614297172E-5</v>
      </c>
      <c r="L443" s="517">
        <f t="shared" si="6"/>
        <v>1</v>
      </c>
    </row>
    <row r="444" spans="1:12" s="151" customFormat="1" hidden="1" outlineLevel="1" x14ac:dyDescent="0.2">
      <c r="B444" s="347">
        <v>221.32</v>
      </c>
      <c r="C444" s="111" t="s">
        <v>1110</v>
      </c>
      <c r="D444" s="54" t="s">
        <v>860</v>
      </c>
      <c r="E444" s="211" t="s">
        <v>1060</v>
      </c>
      <c r="F444" s="141" t="s">
        <v>1601</v>
      </c>
      <c r="G444" s="33" t="s">
        <v>31</v>
      </c>
      <c r="H444" s="304">
        <v>7.85</v>
      </c>
      <c r="I444" s="34">
        <v>142.29</v>
      </c>
      <c r="J444" s="35">
        <v>1116.98</v>
      </c>
      <c r="K444" s="105">
        <v>4.2358299769322683E-5</v>
      </c>
      <c r="L444" s="517">
        <f t="shared" si="6"/>
        <v>3</v>
      </c>
    </row>
    <row r="445" spans="1:12" s="151" customFormat="1" hidden="1" outlineLevel="1" x14ac:dyDescent="0.2">
      <c r="B445" s="347">
        <v>221.32</v>
      </c>
      <c r="C445" s="109" t="s">
        <v>214</v>
      </c>
      <c r="D445" s="54" t="s">
        <v>215</v>
      </c>
      <c r="E445" s="211" t="s">
        <v>979</v>
      </c>
      <c r="F445" s="141" t="s">
        <v>1297</v>
      </c>
      <c r="G445" s="33" t="s">
        <v>172</v>
      </c>
      <c r="H445" s="304">
        <v>2</v>
      </c>
      <c r="I445" s="34">
        <v>552.91</v>
      </c>
      <c r="J445" s="35">
        <v>1105.82</v>
      </c>
      <c r="K445" s="105">
        <v>4.1935088408845644E-5</v>
      </c>
      <c r="L445" s="517">
        <f t="shared" si="6"/>
        <v>1</v>
      </c>
    </row>
    <row r="446" spans="1:12" s="151" customFormat="1" hidden="1" outlineLevel="1" x14ac:dyDescent="0.2">
      <c r="B446" s="347">
        <v>221.32</v>
      </c>
      <c r="C446" s="111" t="s">
        <v>488</v>
      </c>
      <c r="D446" s="54" t="s">
        <v>489</v>
      </c>
      <c r="E446" s="211" t="s">
        <v>979</v>
      </c>
      <c r="F446" s="141" t="s">
        <v>1427</v>
      </c>
      <c r="G446" s="33" t="s">
        <v>1057</v>
      </c>
      <c r="H446" s="304">
        <v>31.9</v>
      </c>
      <c r="I446" s="34">
        <v>34.450000000000003</v>
      </c>
      <c r="J446" s="35">
        <v>1098.96</v>
      </c>
      <c r="K446" s="105">
        <v>4.1674942357512988E-5</v>
      </c>
      <c r="L446" s="517">
        <f t="shared" si="6"/>
        <v>15</v>
      </c>
    </row>
    <row r="447" spans="1:12" s="151" customFormat="1" hidden="1" outlineLevel="1" x14ac:dyDescent="0.2">
      <c r="B447" s="347">
        <v>221.32</v>
      </c>
      <c r="C447" s="109" t="s">
        <v>1553</v>
      </c>
      <c r="D447" s="54" t="s">
        <v>562</v>
      </c>
      <c r="E447" s="211" t="s">
        <v>979</v>
      </c>
      <c r="F447" s="141" t="s">
        <v>1540</v>
      </c>
      <c r="G447" s="33" t="s">
        <v>1446</v>
      </c>
      <c r="H447" s="304">
        <v>1</v>
      </c>
      <c r="I447" s="34">
        <v>1054.3</v>
      </c>
      <c r="J447" s="35">
        <v>1054.3</v>
      </c>
      <c r="K447" s="105">
        <v>3.9981338472306486E-5</v>
      </c>
      <c r="L447" s="517">
        <f t="shared" si="6"/>
        <v>0</v>
      </c>
    </row>
    <row r="448" spans="1:12" s="151" customFormat="1" hidden="1" outlineLevel="1" x14ac:dyDescent="0.2">
      <c r="B448" s="347">
        <v>2</v>
      </c>
      <c r="C448" s="111" t="s">
        <v>556</v>
      </c>
      <c r="D448" s="54" t="s">
        <v>554</v>
      </c>
      <c r="E448" s="211" t="s">
        <v>979</v>
      </c>
      <c r="F448" s="141" t="s">
        <v>1411</v>
      </c>
      <c r="G448" s="33" t="s">
        <v>172</v>
      </c>
      <c r="H448" s="304">
        <v>75</v>
      </c>
      <c r="I448" s="34">
        <v>13.87</v>
      </c>
      <c r="J448" s="35">
        <v>1040.25</v>
      </c>
      <c r="K448" s="105">
        <v>3.9448532055218465E-5</v>
      </c>
      <c r="L448" s="517">
        <f t="shared" si="6"/>
        <v>37</v>
      </c>
    </row>
    <row r="449" spans="1:12" s="151" customFormat="1" hidden="1" outlineLevel="1" x14ac:dyDescent="0.2">
      <c r="B449" s="347">
        <v>3</v>
      </c>
      <c r="C449" s="109" t="s">
        <v>232</v>
      </c>
      <c r="D449" s="54" t="s">
        <v>233</v>
      </c>
      <c r="E449" s="211" t="s">
        <v>979</v>
      </c>
      <c r="F449" s="141" t="s">
        <v>1307</v>
      </c>
      <c r="G449" s="33" t="s">
        <v>172</v>
      </c>
      <c r="H449" s="304">
        <v>3</v>
      </c>
      <c r="I449" s="34">
        <v>346.24</v>
      </c>
      <c r="J449" s="35">
        <v>1038.72</v>
      </c>
      <c r="K449" s="105">
        <v>3.9390511142894999E-5</v>
      </c>
      <c r="L449" s="517">
        <f t="shared" si="6"/>
        <v>1</v>
      </c>
    </row>
    <row r="450" spans="1:12" s="151" customFormat="1" hidden="1" outlineLevel="1" x14ac:dyDescent="0.2">
      <c r="B450" s="347">
        <v>3</v>
      </c>
      <c r="C450" s="111" t="s">
        <v>385</v>
      </c>
      <c r="D450" s="54" t="s">
        <v>394</v>
      </c>
      <c r="E450" s="211" t="s">
        <v>979</v>
      </c>
      <c r="F450" s="141" t="s">
        <v>1392</v>
      </c>
      <c r="G450" s="33" t="s">
        <v>172</v>
      </c>
      <c r="H450" s="304">
        <v>3</v>
      </c>
      <c r="I450" s="34">
        <v>341.42</v>
      </c>
      <c r="J450" s="35">
        <v>1024.26</v>
      </c>
      <c r="K450" s="105">
        <v>3.8842156638190881E-5</v>
      </c>
      <c r="L450" s="517">
        <f t="shared" si="6"/>
        <v>1</v>
      </c>
    </row>
    <row r="451" spans="1:12" s="151" customFormat="1" hidden="1" outlineLevel="1" x14ac:dyDescent="0.2">
      <c r="B451" s="347">
        <v>3</v>
      </c>
      <c r="C451" s="111" t="s">
        <v>676</v>
      </c>
      <c r="D451" s="54" t="s">
        <v>690</v>
      </c>
      <c r="E451" s="211" t="s">
        <v>979</v>
      </c>
      <c r="F451" s="141" t="s">
        <v>1435</v>
      </c>
      <c r="G451" s="33" t="s">
        <v>172</v>
      </c>
      <c r="H451" s="304">
        <v>3</v>
      </c>
      <c r="I451" s="34">
        <v>330.31</v>
      </c>
      <c r="J451" s="35">
        <v>990.93</v>
      </c>
      <c r="K451" s="105">
        <v>3.7578210881497362E-5</v>
      </c>
      <c r="L451" s="517">
        <f t="shared" si="6"/>
        <v>1</v>
      </c>
    </row>
    <row r="452" spans="1:12" s="151" customFormat="1" hidden="1" outlineLevel="1" x14ac:dyDescent="0.2">
      <c r="B452" s="347">
        <v>1</v>
      </c>
      <c r="C452" s="111" t="s">
        <v>498</v>
      </c>
      <c r="D452" s="54" t="s">
        <v>503</v>
      </c>
      <c r="E452" s="211" t="s">
        <v>979</v>
      </c>
      <c r="F452" s="141" t="s">
        <v>1499</v>
      </c>
      <c r="G452" s="33" t="s">
        <v>172</v>
      </c>
      <c r="H452" s="304">
        <v>2</v>
      </c>
      <c r="I452" s="34">
        <v>456.08</v>
      </c>
      <c r="J452" s="35">
        <v>912.16</v>
      </c>
      <c r="K452" s="105">
        <v>3.459108195096186E-5</v>
      </c>
      <c r="L452" s="517">
        <f t="shared" si="6"/>
        <v>1</v>
      </c>
    </row>
    <row r="453" spans="1:12" s="151" customFormat="1" hidden="1" outlineLevel="1" x14ac:dyDescent="0.2">
      <c r="B453" s="347">
        <v>1</v>
      </c>
      <c r="C453" s="104" t="s">
        <v>645</v>
      </c>
      <c r="D453" s="241" t="s">
        <v>897</v>
      </c>
      <c r="E453" s="211" t="s">
        <v>1060</v>
      </c>
      <c r="F453" s="141" t="s">
        <v>993</v>
      </c>
      <c r="G453" s="33" t="s">
        <v>172</v>
      </c>
      <c r="H453" s="402">
        <v>1</v>
      </c>
      <c r="I453" s="34">
        <v>894.69</v>
      </c>
      <c r="J453" s="35">
        <v>894.69</v>
      </c>
      <c r="K453" s="105">
        <v>3.392858172985668E-5</v>
      </c>
      <c r="L453" s="517">
        <f t="shared" si="6"/>
        <v>0</v>
      </c>
    </row>
    <row r="454" spans="1:12" s="151" customFormat="1" ht="25.5" hidden="1" outlineLevel="1" x14ac:dyDescent="0.2">
      <c r="B454" s="347">
        <v>2.2200000000000002</v>
      </c>
      <c r="C454" s="111" t="s">
        <v>1109</v>
      </c>
      <c r="D454" s="54" t="s">
        <v>859</v>
      </c>
      <c r="E454" s="211" t="s">
        <v>1060</v>
      </c>
      <c r="F454" s="141" t="s">
        <v>1627</v>
      </c>
      <c r="G454" s="33" t="s">
        <v>31</v>
      </c>
      <c r="H454" s="304">
        <v>10.99</v>
      </c>
      <c r="I454" s="34">
        <v>80.91</v>
      </c>
      <c r="J454" s="35">
        <v>889.2</v>
      </c>
      <c r="K454" s="105">
        <v>3.3720389044460719E-5</v>
      </c>
      <c r="L454" s="517">
        <f t="shared" si="6"/>
        <v>5</v>
      </c>
    </row>
    <row r="455" spans="1:12" s="151" customFormat="1" hidden="1" outlineLevel="1" x14ac:dyDescent="0.2">
      <c r="B455" s="347">
        <v>4</v>
      </c>
      <c r="C455" s="111" t="s">
        <v>717</v>
      </c>
      <c r="D455" s="54" t="s">
        <v>692</v>
      </c>
      <c r="E455" s="211" t="s">
        <v>979</v>
      </c>
      <c r="F455" s="141" t="s">
        <v>1437</v>
      </c>
      <c r="G455" s="33" t="s">
        <v>172</v>
      </c>
      <c r="H455" s="304">
        <v>3</v>
      </c>
      <c r="I455" s="34">
        <v>294.99</v>
      </c>
      <c r="J455" s="35">
        <v>884.97</v>
      </c>
      <c r="K455" s="105">
        <v>3.3559978286860546E-5</v>
      </c>
      <c r="L455" s="517">
        <f t="shared" si="6"/>
        <v>1</v>
      </c>
    </row>
    <row r="456" spans="1:12" s="151" customFormat="1" hidden="1" outlineLevel="1" x14ac:dyDescent="0.2">
      <c r="A456" s="463" t="s">
        <v>1026</v>
      </c>
      <c r="B456" s="347">
        <v>100.36180000000012</v>
      </c>
      <c r="C456" s="109" t="s">
        <v>268</v>
      </c>
      <c r="D456" s="52" t="s">
        <v>269</v>
      </c>
      <c r="E456" s="211" t="s">
        <v>979</v>
      </c>
      <c r="F456" s="141" t="s">
        <v>1325</v>
      </c>
      <c r="G456" s="33" t="s">
        <v>172</v>
      </c>
      <c r="H456" s="304">
        <v>16</v>
      </c>
      <c r="I456" s="34">
        <v>53.64</v>
      </c>
      <c r="J456" s="35">
        <v>858.24</v>
      </c>
      <c r="K456" s="105">
        <v>3.2546318818621192E-5</v>
      </c>
      <c r="L456" s="517">
        <f t="shared" si="6"/>
        <v>8</v>
      </c>
    </row>
    <row r="457" spans="1:12" s="151" customFormat="1" hidden="1" outlineLevel="1" x14ac:dyDescent="0.2">
      <c r="A457" s="463" t="s">
        <v>1026</v>
      </c>
      <c r="B457" s="347">
        <v>716.8700000000008</v>
      </c>
      <c r="C457" s="111" t="s">
        <v>657</v>
      </c>
      <c r="D457" s="52" t="s">
        <v>521</v>
      </c>
      <c r="E457" s="211" t="s">
        <v>979</v>
      </c>
      <c r="F457" s="141" t="s">
        <v>1424</v>
      </c>
      <c r="G457" s="33" t="s">
        <v>1057</v>
      </c>
      <c r="H457" s="304">
        <v>61.48</v>
      </c>
      <c r="I457" s="34">
        <v>13.02</v>
      </c>
      <c r="J457" s="35">
        <v>800.47</v>
      </c>
      <c r="K457" s="105">
        <v>3.0355555351348929E-5</v>
      </c>
      <c r="L457" s="517">
        <f t="shared" si="6"/>
        <v>30</v>
      </c>
    </row>
    <row r="458" spans="1:12" s="151" customFormat="1" hidden="1" outlineLevel="1" x14ac:dyDescent="0.2">
      <c r="A458" s="463" t="s">
        <v>1026</v>
      </c>
      <c r="B458" s="347">
        <v>716.8700000000008</v>
      </c>
      <c r="C458" s="111" t="s">
        <v>661</v>
      </c>
      <c r="D458" s="54" t="s">
        <v>634</v>
      </c>
      <c r="E458" s="211" t="s">
        <v>979</v>
      </c>
      <c r="F458" s="141" t="s">
        <v>1426</v>
      </c>
      <c r="G458" s="33" t="s">
        <v>1057</v>
      </c>
      <c r="H458" s="304">
        <v>1</v>
      </c>
      <c r="I458" s="34">
        <v>793.35</v>
      </c>
      <c r="J458" s="35">
        <v>793.35</v>
      </c>
      <c r="K458" s="105">
        <v>3.0085549537137774E-5</v>
      </c>
      <c r="L458" s="517">
        <f t="shared" si="6"/>
        <v>0</v>
      </c>
    </row>
    <row r="459" spans="1:12" s="151" customFormat="1" hidden="1" outlineLevel="1" x14ac:dyDescent="0.2">
      <c r="A459" s="463" t="s">
        <v>1026</v>
      </c>
      <c r="B459" s="347">
        <v>716.8700000000008</v>
      </c>
      <c r="C459" s="111" t="s">
        <v>492</v>
      </c>
      <c r="D459" s="54" t="s">
        <v>636</v>
      </c>
      <c r="E459" s="211" t="s">
        <v>979</v>
      </c>
      <c r="F459" s="141" t="s">
        <v>1492</v>
      </c>
      <c r="G459" s="33" t="s">
        <v>1057</v>
      </c>
      <c r="H459" s="304">
        <v>22.68</v>
      </c>
      <c r="I459" s="34">
        <v>34.49</v>
      </c>
      <c r="J459" s="35">
        <v>782.23</v>
      </c>
      <c r="K459" s="105">
        <v>2.9663855063257426E-5</v>
      </c>
      <c r="L459" s="517">
        <f t="shared" si="6"/>
        <v>11</v>
      </c>
    </row>
    <row r="460" spans="1:12" s="151" customFormat="1" hidden="1" outlineLevel="1" x14ac:dyDescent="0.2">
      <c r="A460" s="463" t="s">
        <v>1026</v>
      </c>
      <c r="B460" s="347">
        <v>716.8700000000008</v>
      </c>
      <c r="C460" s="111" t="s">
        <v>672</v>
      </c>
      <c r="D460" s="54" t="s">
        <v>686</v>
      </c>
      <c r="E460" s="211" t="s">
        <v>979</v>
      </c>
      <c r="F460" s="141" t="s">
        <v>1431</v>
      </c>
      <c r="G460" s="33" t="s">
        <v>172</v>
      </c>
      <c r="H460" s="304">
        <v>1</v>
      </c>
      <c r="I460" s="34">
        <v>778.5</v>
      </c>
      <c r="J460" s="35">
        <v>778.5</v>
      </c>
      <c r="K460" s="105">
        <v>2.9522405388115908E-5</v>
      </c>
      <c r="L460" s="517">
        <f t="shared" si="6"/>
        <v>0</v>
      </c>
    </row>
    <row r="461" spans="1:12" s="151" customFormat="1" hidden="1" outlineLevel="1" x14ac:dyDescent="0.2">
      <c r="A461" s="463" t="s">
        <v>1026</v>
      </c>
      <c r="B461" s="347">
        <v>716.8700000000008</v>
      </c>
      <c r="C461" s="108" t="s">
        <v>53</v>
      </c>
      <c r="D461" s="37" t="s">
        <v>54</v>
      </c>
      <c r="E461" s="211" t="s">
        <v>979</v>
      </c>
      <c r="F461" s="141" t="s">
        <v>1187</v>
      </c>
      <c r="G461" s="33" t="s">
        <v>1057</v>
      </c>
      <c r="H461" s="304">
        <v>20</v>
      </c>
      <c r="I461" s="34">
        <v>38.19</v>
      </c>
      <c r="J461" s="35">
        <v>763.8</v>
      </c>
      <c r="K461" s="105">
        <v>2.8964949563831637E-5</v>
      </c>
      <c r="L461" s="517">
        <f t="shared" si="6"/>
        <v>10</v>
      </c>
    </row>
    <row r="462" spans="1:12" s="151" customFormat="1" ht="27" hidden="1" customHeight="1" outlineLevel="1" x14ac:dyDescent="0.2">
      <c r="B462" s="347">
        <v>10</v>
      </c>
      <c r="C462" s="111" t="s">
        <v>327</v>
      </c>
      <c r="D462" s="54" t="s">
        <v>351</v>
      </c>
      <c r="E462" s="211" t="s">
        <v>979</v>
      </c>
      <c r="F462" s="141" t="s">
        <v>1361</v>
      </c>
      <c r="G462" s="33" t="s">
        <v>172</v>
      </c>
      <c r="H462" s="304">
        <v>6</v>
      </c>
      <c r="I462" s="34">
        <v>120.21</v>
      </c>
      <c r="J462" s="35">
        <v>721.26</v>
      </c>
      <c r="K462" s="105">
        <v>2.7351740668249812E-5</v>
      </c>
      <c r="L462" s="517">
        <f t="shared" si="6"/>
        <v>3</v>
      </c>
    </row>
    <row r="463" spans="1:12" s="151" customFormat="1" hidden="1" outlineLevel="1" x14ac:dyDescent="0.2">
      <c r="A463" s="463" t="s">
        <v>1026</v>
      </c>
      <c r="B463" s="347">
        <v>319.16000000000003</v>
      </c>
      <c r="C463" s="111" t="s">
        <v>412</v>
      </c>
      <c r="D463" s="54" t="s">
        <v>551</v>
      </c>
      <c r="E463" s="211" t="s">
        <v>979</v>
      </c>
      <c r="F463" s="141" t="s">
        <v>1408</v>
      </c>
      <c r="G463" s="33" t="s">
        <v>172</v>
      </c>
      <c r="H463" s="304">
        <v>11</v>
      </c>
      <c r="I463" s="34">
        <v>64.25</v>
      </c>
      <c r="J463" s="35">
        <v>706.75</v>
      </c>
      <c r="K463" s="105">
        <v>2.680149005529983E-5</v>
      </c>
      <c r="L463" s="517">
        <f t="shared" ref="L463:L526" si="7">ROUNDDOWN($L$13*H463,0)</f>
        <v>5</v>
      </c>
    </row>
    <row r="464" spans="1:12" hidden="1" outlineLevel="1" x14ac:dyDescent="0.2">
      <c r="B464" s="347">
        <v>1738.06</v>
      </c>
      <c r="C464" s="111" t="s">
        <v>500</v>
      </c>
      <c r="D464" s="52" t="s">
        <v>501</v>
      </c>
      <c r="E464" s="211" t="s">
        <v>979</v>
      </c>
      <c r="F464" s="141" t="s">
        <v>1498</v>
      </c>
      <c r="G464" s="33" t="s">
        <v>25</v>
      </c>
      <c r="H464" s="304">
        <v>292.74</v>
      </c>
      <c r="I464" s="34">
        <v>2.29</v>
      </c>
      <c r="J464" s="35">
        <v>670.37</v>
      </c>
      <c r="K464" s="105">
        <v>2.5421881695608558E-5</v>
      </c>
      <c r="L464" s="517">
        <f t="shared" si="7"/>
        <v>146</v>
      </c>
    </row>
    <row r="465" spans="1:12" ht="25.5" hidden="1" outlineLevel="1" x14ac:dyDescent="0.2">
      <c r="B465" s="347">
        <v>463.26</v>
      </c>
      <c r="C465" s="111" t="s">
        <v>1095</v>
      </c>
      <c r="D465" s="37" t="s">
        <v>843</v>
      </c>
      <c r="E465" s="211" t="s">
        <v>1060</v>
      </c>
      <c r="F465" s="141" t="s">
        <v>1615</v>
      </c>
      <c r="G465" s="33" t="s">
        <v>25</v>
      </c>
      <c r="H465" s="304">
        <v>78</v>
      </c>
      <c r="I465" s="34">
        <v>8.27</v>
      </c>
      <c r="J465" s="35">
        <v>645.05999999999995</v>
      </c>
      <c r="K465" s="105">
        <v>2.446207170155176E-5</v>
      </c>
      <c r="L465" s="517">
        <f t="shared" si="7"/>
        <v>39</v>
      </c>
    </row>
    <row r="466" spans="1:12" hidden="1" outlineLevel="1" x14ac:dyDescent="0.2">
      <c r="A466" s="464"/>
      <c r="B466" s="347">
        <v>463.26</v>
      </c>
      <c r="C466" s="111" t="s">
        <v>810</v>
      </c>
      <c r="D466" s="47" t="s">
        <v>969</v>
      </c>
      <c r="E466" s="211" t="s">
        <v>979</v>
      </c>
      <c r="F466" s="141" t="s">
        <v>1529</v>
      </c>
      <c r="G466" s="33" t="s">
        <v>172</v>
      </c>
      <c r="H466" s="304">
        <v>3</v>
      </c>
      <c r="I466" s="34">
        <v>214.88</v>
      </c>
      <c r="J466" s="35">
        <v>644.64</v>
      </c>
      <c r="K466" s="105">
        <v>2.4446144392286498E-5</v>
      </c>
      <c r="L466" s="517">
        <f t="shared" si="7"/>
        <v>1</v>
      </c>
    </row>
    <row r="467" spans="1:12" hidden="1" outlineLevel="1" x14ac:dyDescent="0.2">
      <c r="A467" s="464"/>
      <c r="B467" s="347">
        <v>9</v>
      </c>
      <c r="C467" s="111" t="s">
        <v>738</v>
      </c>
      <c r="D467" s="54" t="s">
        <v>547</v>
      </c>
      <c r="E467" s="211" t="s">
        <v>979</v>
      </c>
      <c r="F467" s="141" t="s">
        <v>1458</v>
      </c>
      <c r="G467" s="33" t="s">
        <v>172</v>
      </c>
      <c r="H467" s="304">
        <v>2</v>
      </c>
      <c r="I467" s="34">
        <v>316.14</v>
      </c>
      <c r="J467" s="35">
        <v>632.28</v>
      </c>
      <c r="K467" s="105">
        <v>2.3977426433908704E-5</v>
      </c>
      <c r="L467" s="517">
        <f t="shared" si="7"/>
        <v>1</v>
      </c>
    </row>
    <row r="468" spans="1:12" hidden="1" outlineLevel="1" x14ac:dyDescent="0.2">
      <c r="A468" s="464"/>
      <c r="B468" s="347">
        <v>23</v>
      </c>
      <c r="C468" s="111" t="s">
        <v>1557</v>
      </c>
      <c r="D468" s="54" t="s">
        <v>819</v>
      </c>
      <c r="E468" s="211" t="s">
        <v>979</v>
      </c>
      <c r="F468" s="141" t="s">
        <v>1428</v>
      </c>
      <c r="G468" s="33" t="s">
        <v>1057</v>
      </c>
      <c r="H468" s="304">
        <v>2.2200000000000002</v>
      </c>
      <c r="I468" s="34">
        <v>275.14999999999998</v>
      </c>
      <c r="J468" s="35">
        <v>610.83000000000004</v>
      </c>
      <c r="K468" s="105">
        <v>2.316399599643268E-5</v>
      </c>
      <c r="L468" s="517">
        <f t="shared" si="7"/>
        <v>1</v>
      </c>
    </row>
    <row r="469" spans="1:12" ht="25.5" hidden="1" outlineLevel="1" x14ac:dyDescent="0.2">
      <c r="A469" s="464"/>
      <c r="B469" s="347">
        <v>13</v>
      </c>
      <c r="C469" s="108" t="s">
        <v>61</v>
      </c>
      <c r="D469" s="47" t="s">
        <v>63</v>
      </c>
      <c r="E469" s="211" t="s">
        <v>979</v>
      </c>
      <c r="F469" s="141" t="s">
        <v>1192</v>
      </c>
      <c r="G469" s="33" t="s">
        <v>1057</v>
      </c>
      <c r="H469" s="304">
        <v>36.08</v>
      </c>
      <c r="I469" s="34">
        <v>16.440000000000001</v>
      </c>
      <c r="J469" s="35">
        <v>593.16</v>
      </c>
      <c r="K469" s="105">
        <v>2.2493911342344034E-5</v>
      </c>
      <c r="L469" s="517">
        <f t="shared" si="7"/>
        <v>18</v>
      </c>
    </row>
    <row r="470" spans="1:12" hidden="1" outlineLevel="1" x14ac:dyDescent="0.2">
      <c r="A470" s="464"/>
      <c r="B470" s="347">
        <v>200</v>
      </c>
      <c r="C470" s="111" t="s">
        <v>668</v>
      </c>
      <c r="D470" s="54" t="s">
        <v>67</v>
      </c>
      <c r="E470" s="211" t="s">
        <v>979</v>
      </c>
      <c r="F470" s="141" t="s">
        <v>1194</v>
      </c>
      <c r="G470" s="33" t="s">
        <v>1057</v>
      </c>
      <c r="H470" s="304">
        <v>17.95</v>
      </c>
      <c r="I470" s="34">
        <v>32.5</v>
      </c>
      <c r="J470" s="35">
        <v>583.38</v>
      </c>
      <c r="K470" s="105">
        <v>2.212303256945287E-5</v>
      </c>
      <c r="L470" s="517">
        <f t="shared" si="7"/>
        <v>8</v>
      </c>
    </row>
    <row r="471" spans="1:12" hidden="1" outlineLevel="1" x14ac:dyDescent="0.2">
      <c r="A471" s="464"/>
      <c r="B471" s="347">
        <v>140</v>
      </c>
      <c r="C471" s="111" t="s">
        <v>410</v>
      </c>
      <c r="D471" s="53" t="s">
        <v>550</v>
      </c>
      <c r="E471" s="211" t="s">
        <v>979</v>
      </c>
      <c r="F471" s="141" t="s">
        <v>1407</v>
      </c>
      <c r="G471" s="33" t="s">
        <v>172</v>
      </c>
      <c r="H471" s="304">
        <v>103</v>
      </c>
      <c r="I471" s="34">
        <v>5.64</v>
      </c>
      <c r="J471" s="35">
        <v>580.91999999999996</v>
      </c>
      <c r="K471" s="105">
        <v>2.2029744043756317E-5</v>
      </c>
      <c r="L471" s="517">
        <f t="shared" si="7"/>
        <v>51</v>
      </c>
    </row>
    <row r="472" spans="1:12" hidden="1" outlineLevel="1" x14ac:dyDescent="0.2">
      <c r="A472" s="464"/>
      <c r="B472" s="347">
        <v>35</v>
      </c>
      <c r="C472" s="111" t="s">
        <v>732</v>
      </c>
      <c r="D472" s="54" t="s">
        <v>705</v>
      </c>
      <c r="E472" s="211" t="s">
        <v>979</v>
      </c>
      <c r="F472" s="141" t="s">
        <v>1452</v>
      </c>
      <c r="G472" s="33" t="s">
        <v>25</v>
      </c>
      <c r="H472" s="304">
        <v>9</v>
      </c>
      <c r="I472" s="34">
        <v>63.18</v>
      </c>
      <c r="J472" s="35">
        <v>568.62</v>
      </c>
      <c r="K472" s="105">
        <v>2.1563301415273562E-5</v>
      </c>
      <c r="L472" s="517">
        <f t="shared" si="7"/>
        <v>4</v>
      </c>
    </row>
    <row r="473" spans="1:12" ht="25.5" hidden="1" outlineLevel="1" x14ac:dyDescent="0.2">
      <c r="A473" s="464"/>
      <c r="B473" s="347">
        <v>51.3</v>
      </c>
      <c r="C473" s="111" t="s">
        <v>669</v>
      </c>
      <c r="D473" s="54" t="s">
        <v>579</v>
      </c>
      <c r="E473" s="211" t="s">
        <v>979</v>
      </c>
      <c r="F473" s="141" t="s">
        <v>1268</v>
      </c>
      <c r="G473" s="33" t="s">
        <v>1057</v>
      </c>
      <c r="H473" s="304">
        <v>17.95</v>
      </c>
      <c r="I473" s="34">
        <v>31.22</v>
      </c>
      <c r="J473" s="35">
        <v>560.4</v>
      </c>
      <c r="K473" s="105">
        <v>2.1251581219653376E-5</v>
      </c>
      <c r="L473" s="517">
        <f t="shared" si="7"/>
        <v>8</v>
      </c>
    </row>
    <row r="474" spans="1:12" hidden="1" outlineLevel="1" x14ac:dyDescent="0.2">
      <c r="A474" s="464"/>
      <c r="B474" s="347">
        <v>4</v>
      </c>
      <c r="C474" s="111" t="s">
        <v>539</v>
      </c>
      <c r="D474" s="40" t="s">
        <v>124</v>
      </c>
      <c r="E474" s="211" t="s">
        <v>979</v>
      </c>
      <c r="F474" s="141" t="s">
        <v>1243</v>
      </c>
      <c r="G474" s="33" t="s">
        <v>172</v>
      </c>
      <c r="H474" s="304">
        <v>1</v>
      </c>
      <c r="I474" s="34">
        <v>557.89</v>
      </c>
      <c r="J474" s="35">
        <v>557.89</v>
      </c>
      <c r="K474" s="105">
        <v>2.1156396585710962E-5</v>
      </c>
      <c r="L474" s="517">
        <f t="shared" si="7"/>
        <v>0</v>
      </c>
    </row>
    <row r="475" spans="1:12" hidden="1" outlineLevel="1" x14ac:dyDescent="0.2">
      <c r="A475" s="464"/>
      <c r="B475" s="347">
        <v>27</v>
      </c>
      <c r="C475" s="111" t="s">
        <v>540</v>
      </c>
      <c r="D475" s="37" t="s">
        <v>137</v>
      </c>
      <c r="E475" s="211" t="s">
        <v>979</v>
      </c>
      <c r="F475" s="141" t="s">
        <v>1244</v>
      </c>
      <c r="G475" s="33" t="s">
        <v>25</v>
      </c>
      <c r="H475" s="304">
        <v>1.6</v>
      </c>
      <c r="I475" s="34">
        <v>346.94</v>
      </c>
      <c r="J475" s="35">
        <v>555.1</v>
      </c>
      <c r="K475" s="105">
        <v>2.1050593745591704E-5</v>
      </c>
      <c r="L475" s="517">
        <f t="shared" si="7"/>
        <v>0</v>
      </c>
    </row>
    <row r="476" spans="1:12" hidden="1" outlineLevel="1" x14ac:dyDescent="0.2">
      <c r="A476" s="464"/>
      <c r="B476" s="347">
        <v>2</v>
      </c>
      <c r="C476" s="111" t="s">
        <v>654</v>
      </c>
      <c r="D476" s="54" t="s">
        <v>679</v>
      </c>
      <c r="E476" s="211" t="s">
        <v>979</v>
      </c>
      <c r="F476" s="141" t="s">
        <v>1189</v>
      </c>
      <c r="G476" s="33" t="s">
        <v>1057</v>
      </c>
      <c r="H476" s="304">
        <v>6.66</v>
      </c>
      <c r="I476" s="34">
        <v>81.739999999999995</v>
      </c>
      <c r="J476" s="35">
        <v>544.39</v>
      </c>
      <c r="K476" s="105">
        <v>2.064444735932745E-5</v>
      </c>
      <c r="L476" s="517">
        <f t="shared" si="7"/>
        <v>3</v>
      </c>
    </row>
    <row r="477" spans="1:12" hidden="1" outlineLevel="1" x14ac:dyDescent="0.2">
      <c r="A477" s="464"/>
      <c r="B477" s="347">
        <v>10</v>
      </c>
      <c r="C477" s="111" t="s">
        <v>318</v>
      </c>
      <c r="D477" s="53" t="s">
        <v>330</v>
      </c>
      <c r="E477" s="211" t="s">
        <v>979</v>
      </c>
      <c r="F477" s="141" t="s">
        <v>1356</v>
      </c>
      <c r="G477" s="33" t="s">
        <v>172</v>
      </c>
      <c r="H477" s="304">
        <v>3</v>
      </c>
      <c r="I477" s="34">
        <v>180.94</v>
      </c>
      <c r="J477" s="35">
        <v>542.82000000000005</v>
      </c>
      <c r="K477" s="105">
        <v>2.0584909560407296E-5</v>
      </c>
      <c r="L477" s="517">
        <f t="shared" si="7"/>
        <v>1</v>
      </c>
    </row>
    <row r="478" spans="1:12" hidden="1" outlineLevel="1" x14ac:dyDescent="0.2">
      <c r="A478" s="464"/>
      <c r="B478" s="347">
        <v>8</v>
      </c>
      <c r="C478" s="109" t="s">
        <v>212</v>
      </c>
      <c r="D478" s="54" t="s">
        <v>213</v>
      </c>
      <c r="E478" s="211" t="s">
        <v>979</v>
      </c>
      <c r="F478" s="141" t="s">
        <v>1296</v>
      </c>
      <c r="G478" s="33" t="s">
        <v>172</v>
      </c>
      <c r="H478" s="304">
        <v>2</v>
      </c>
      <c r="I478" s="34">
        <v>266.08</v>
      </c>
      <c r="J478" s="35">
        <v>532.16</v>
      </c>
      <c r="K478" s="105">
        <v>2.0180659282388902E-5</v>
      </c>
      <c r="L478" s="517">
        <f t="shared" si="7"/>
        <v>1</v>
      </c>
    </row>
    <row r="479" spans="1:12" hidden="1" outlineLevel="1" x14ac:dyDescent="0.2">
      <c r="A479" s="464"/>
      <c r="B479" s="347">
        <v>3</v>
      </c>
      <c r="C479" s="111" t="s">
        <v>740</v>
      </c>
      <c r="D479" s="54" t="s">
        <v>427</v>
      </c>
      <c r="E479" s="211" t="s">
        <v>979</v>
      </c>
      <c r="F479" s="141" t="s">
        <v>1420</v>
      </c>
      <c r="G479" s="33" t="s">
        <v>172</v>
      </c>
      <c r="H479" s="304">
        <v>8</v>
      </c>
      <c r="I479" s="34">
        <v>66.260000000000005</v>
      </c>
      <c r="J479" s="35">
        <v>530.08000000000004</v>
      </c>
      <c r="K479" s="105">
        <v>2.0101781179360927E-5</v>
      </c>
      <c r="L479" s="517">
        <f t="shared" si="7"/>
        <v>4</v>
      </c>
    </row>
    <row r="480" spans="1:12" hidden="1" outlineLevel="1" x14ac:dyDescent="0.2">
      <c r="A480" s="464"/>
      <c r="B480" s="347">
        <v>2</v>
      </c>
      <c r="C480" s="111" t="s">
        <v>376</v>
      </c>
      <c r="D480" s="53" t="s">
        <v>415</v>
      </c>
      <c r="E480" s="211" t="s">
        <v>979</v>
      </c>
      <c r="F480" s="141" t="s">
        <v>1387</v>
      </c>
      <c r="G480" s="33" t="s">
        <v>172</v>
      </c>
      <c r="H480" s="304">
        <v>3</v>
      </c>
      <c r="I480" s="34">
        <v>175.3</v>
      </c>
      <c r="J480" s="35">
        <v>525.9</v>
      </c>
      <c r="K480" s="105">
        <v>1.9943266530006621E-5</v>
      </c>
      <c r="L480" s="517">
        <f t="shared" si="7"/>
        <v>1</v>
      </c>
    </row>
    <row r="481" spans="1:12" s="158" customFormat="1" hidden="1" outlineLevel="1" x14ac:dyDescent="0.2">
      <c r="A481" s="465"/>
      <c r="B481" s="347">
        <v>1</v>
      </c>
      <c r="C481" s="111" t="s">
        <v>329</v>
      </c>
      <c r="D481" s="52" t="s">
        <v>326</v>
      </c>
      <c r="E481" s="211" t="s">
        <v>979</v>
      </c>
      <c r="F481" s="141" t="s">
        <v>1362</v>
      </c>
      <c r="G481" s="33" t="s">
        <v>172</v>
      </c>
      <c r="H481" s="304">
        <v>1</v>
      </c>
      <c r="I481" s="34">
        <v>479.6</v>
      </c>
      <c r="J481" s="35">
        <v>479.6</v>
      </c>
      <c r="K481" s="105">
        <v>1.8187470294335763E-5</v>
      </c>
      <c r="L481" s="517">
        <f t="shared" si="7"/>
        <v>0</v>
      </c>
    </row>
    <row r="482" spans="1:12" s="158" customFormat="1" hidden="1" outlineLevel="1" x14ac:dyDescent="0.2">
      <c r="B482" s="347">
        <v>2</v>
      </c>
      <c r="C482" s="111" t="s">
        <v>725</v>
      </c>
      <c r="D482" s="54" t="s">
        <v>699</v>
      </c>
      <c r="E482" s="211" t="s">
        <v>979</v>
      </c>
      <c r="F482" s="141" t="s">
        <v>1445</v>
      </c>
      <c r="G482" s="33" t="s">
        <v>1446</v>
      </c>
      <c r="H482" s="304">
        <v>1</v>
      </c>
      <c r="I482" s="34">
        <v>479.52</v>
      </c>
      <c r="J482" s="35">
        <v>479.52</v>
      </c>
      <c r="K482" s="105">
        <v>1.8184436521142377E-5</v>
      </c>
      <c r="L482" s="517">
        <f t="shared" si="7"/>
        <v>0</v>
      </c>
    </row>
    <row r="483" spans="1:12" s="158" customFormat="1" hidden="1" outlineLevel="1" x14ac:dyDescent="0.2">
      <c r="B483" s="347">
        <v>3.4699999999999998</v>
      </c>
      <c r="C483" s="111" t="s">
        <v>663</v>
      </c>
      <c r="D483" s="54" t="s">
        <v>630</v>
      </c>
      <c r="E483" s="211" t="s">
        <v>979</v>
      </c>
      <c r="F483" s="141" t="s">
        <v>1242</v>
      </c>
      <c r="G483" s="33" t="s">
        <v>1057</v>
      </c>
      <c r="H483" s="304">
        <v>1</v>
      </c>
      <c r="I483" s="34">
        <v>476.43</v>
      </c>
      <c r="J483" s="35">
        <v>476.43</v>
      </c>
      <c r="K483" s="105">
        <v>1.806725703154793E-5</v>
      </c>
      <c r="L483" s="517">
        <f t="shared" si="7"/>
        <v>0</v>
      </c>
    </row>
    <row r="484" spans="1:12" s="158" customFormat="1" hidden="1" outlineLevel="1" x14ac:dyDescent="0.2">
      <c r="B484" s="347">
        <v>4</v>
      </c>
      <c r="C484" s="111" t="s">
        <v>321</v>
      </c>
      <c r="D484" s="54" t="s">
        <v>817</v>
      </c>
      <c r="E484" s="211" t="s">
        <v>979</v>
      </c>
      <c r="F484" s="141" t="s">
        <v>1358</v>
      </c>
      <c r="G484" s="33" t="s">
        <v>172</v>
      </c>
      <c r="H484" s="304">
        <v>1</v>
      </c>
      <c r="I484" s="34">
        <v>475.16</v>
      </c>
      <c r="J484" s="35">
        <v>475.16</v>
      </c>
      <c r="K484" s="105">
        <v>1.8019095882102962E-5</v>
      </c>
      <c r="L484" s="517">
        <f t="shared" si="7"/>
        <v>0</v>
      </c>
    </row>
    <row r="485" spans="1:12" s="158" customFormat="1" hidden="1" outlineLevel="1" x14ac:dyDescent="0.2">
      <c r="B485" s="347"/>
      <c r="C485" s="111" t="s">
        <v>652</v>
      </c>
      <c r="D485" s="54" t="s">
        <v>38</v>
      </c>
      <c r="E485" s="211" t="s">
        <v>979</v>
      </c>
      <c r="F485" s="141" t="s">
        <v>1176</v>
      </c>
      <c r="G485" s="33" t="s">
        <v>1170</v>
      </c>
      <c r="H485" s="304">
        <v>9.2200000000000006</v>
      </c>
      <c r="I485" s="34">
        <v>50.99</v>
      </c>
      <c r="J485" s="35">
        <v>470.13</v>
      </c>
      <c r="K485" s="105">
        <v>1.7828347392568955E-5</v>
      </c>
      <c r="L485" s="517">
        <f t="shared" si="7"/>
        <v>4</v>
      </c>
    </row>
    <row r="486" spans="1:12" s="158" customFormat="1" hidden="1" outlineLevel="1" x14ac:dyDescent="0.2">
      <c r="B486" s="347">
        <v>2</v>
      </c>
      <c r="C486" s="109" t="s">
        <v>188</v>
      </c>
      <c r="D486" s="54" t="s">
        <v>189</v>
      </c>
      <c r="E486" s="211" t="s">
        <v>979</v>
      </c>
      <c r="F486" s="141" t="s">
        <v>1284</v>
      </c>
      <c r="G486" s="33" t="s">
        <v>1058</v>
      </c>
      <c r="H486" s="304">
        <v>1</v>
      </c>
      <c r="I486" s="34">
        <v>460.62</v>
      </c>
      <c r="J486" s="35">
        <v>460.62</v>
      </c>
      <c r="K486" s="105">
        <v>1.7467707604205459E-5</v>
      </c>
      <c r="L486" s="517">
        <f t="shared" si="7"/>
        <v>0</v>
      </c>
    </row>
    <row r="487" spans="1:12" hidden="1" outlineLevel="1" x14ac:dyDescent="0.2">
      <c r="B487" s="347">
        <v>1</v>
      </c>
      <c r="C487" s="109" t="s">
        <v>222</v>
      </c>
      <c r="D487" s="54" t="s">
        <v>223</v>
      </c>
      <c r="E487" s="211" t="s">
        <v>979</v>
      </c>
      <c r="F487" s="141" t="s">
        <v>1302</v>
      </c>
      <c r="G487" s="33" t="s">
        <v>1058</v>
      </c>
      <c r="H487" s="304">
        <v>1</v>
      </c>
      <c r="I487" s="34">
        <v>460.62</v>
      </c>
      <c r="J487" s="35">
        <v>460.62</v>
      </c>
      <c r="K487" s="105">
        <v>1.7467707604205459E-5</v>
      </c>
      <c r="L487" s="517">
        <f t="shared" si="7"/>
        <v>0</v>
      </c>
    </row>
    <row r="488" spans="1:12" hidden="1" outlineLevel="1" x14ac:dyDescent="0.2">
      <c r="B488" s="347">
        <v>2</v>
      </c>
      <c r="C488" s="109" t="s">
        <v>286</v>
      </c>
      <c r="D488" s="53" t="s">
        <v>287</v>
      </c>
      <c r="E488" s="211" t="s">
        <v>979</v>
      </c>
      <c r="F488" s="141" t="s">
        <v>1337</v>
      </c>
      <c r="G488" s="33" t="s">
        <v>1058</v>
      </c>
      <c r="H488" s="304">
        <v>1</v>
      </c>
      <c r="I488" s="34">
        <v>460.62</v>
      </c>
      <c r="J488" s="35">
        <v>460.62</v>
      </c>
      <c r="K488" s="105">
        <v>1.7467707604205459E-5</v>
      </c>
      <c r="L488" s="517">
        <f t="shared" si="7"/>
        <v>0</v>
      </c>
    </row>
    <row r="489" spans="1:12" hidden="1" outlineLevel="1" x14ac:dyDescent="0.2">
      <c r="B489" s="347">
        <v>707.2</v>
      </c>
      <c r="C489" s="111" t="s">
        <v>331</v>
      </c>
      <c r="D489" s="53" t="s">
        <v>324</v>
      </c>
      <c r="E489" s="211" t="s">
        <v>979</v>
      </c>
      <c r="F489" s="141" t="s">
        <v>1363</v>
      </c>
      <c r="G489" s="33" t="s">
        <v>1058</v>
      </c>
      <c r="H489" s="304">
        <v>1</v>
      </c>
      <c r="I489" s="34">
        <v>460.62</v>
      </c>
      <c r="J489" s="35">
        <v>460.62</v>
      </c>
      <c r="K489" s="105">
        <v>1.7467707604205459E-5</v>
      </c>
      <c r="L489" s="517">
        <f t="shared" si="7"/>
        <v>0</v>
      </c>
    </row>
    <row r="490" spans="1:12" hidden="1" outlineLevel="1" x14ac:dyDescent="0.2">
      <c r="A490" s="153" t="s">
        <v>1142</v>
      </c>
      <c r="B490" s="347">
        <v>6591.15</v>
      </c>
      <c r="C490" s="127" t="s">
        <v>673</v>
      </c>
      <c r="D490" s="55" t="s">
        <v>687</v>
      </c>
      <c r="E490" s="212" t="s">
        <v>979</v>
      </c>
      <c r="F490" s="213" t="s">
        <v>1432</v>
      </c>
      <c r="G490" s="51" t="s">
        <v>1058</v>
      </c>
      <c r="H490" s="304">
        <v>1</v>
      </c>
      <c r="I490" s="34">
        <v>460.62</v>
      </c>
      <c r="J490" s="276">
        <v>460.62</v>
      </c>
      <c r="K490" s="105">
        <v>1.7467707604205459E-5</v>
      </c>
      <c r="L490" s="517">
        <f t="shared" si="7"/>
        <v>0</v>
      </c>
    </row>
    <row r="491" spans="1:12" s="151" customFormat="1" hidden="1" outlineLevel="1" x14ac:dyDescent="0.2">
      <c r="B491" s="347">
        <v>1855.84</v>
      </c>
      <c r="C491" s="111" t="s">
        <v>730</v>
      </c>
      <c r="D491" s="52" t="s">
        <v>703</v>
      </c>
      <c r="E491" s="211" t="s">
        <v>979</v>
      </c>
      <c r="F491" s="141" t="s">
        <v>1450</v>
      </c>
      <c r="G491" s="33" t="s">
        <v>1058</v>
      </c>
      <c r="H491" s="304">
        <v>1</v>
      </c>
      <c r="I491" s="34">
        <v>460.62</v>
      </c>
      <c r="J491" s="35">
        <v>460.62</v>
      </c>
      <c r="K491" s="105">
        <v>1.7467707604205459E-5</v>
      </c>
      <c r="L491" s="517">
        <f t="shared" si="7"/>
        <v>0</v>
      </c>
    </row>
    <row r="492" spans="1:12" s="151" customFormat="1" hidden="1" outlineLevel="1" x14ac:dyDescent="0.2">
      <c r="B492" s="347">
        <v>1855.84</v>
      </c>
      <c r="C492" s="109" t="s">
        <v>160</v>
      </c>
      <c r="D492" s="54" t="s">
        <v>161</v>
      </c>
      <c r="E492" s="211" t="s">
        <v>979</v>
      </c>
      <c r="F492" s="141" t="s">
        <v>1271</v>
      </c>
      <c r="G492" s="33" t="s">
        <v>25</v>
      </c>
      <c r="H492" s="304">
        <v>20</v>
      </c>
      <c r="I492" s="34">
        <v>23</v>
      </c>
      <c r="J492" s="35">
        <v>460</v>
      </c>
      <c r="K492" s="105">
        <v>1.7444195861956734E-5</v>
      </c>
      <c r="L492" s="517">
        <f t="shared" si="7"/>
        <v>10</v>
      </c>
    </row>
    <row r="493" spans="1:12" s="151" customFormat="1" hidden="1" outlineLevel="1" x14ac:dyDescent="0.2">
      <c r="B493" s="347">
        <v>1855.84</v>
      </c>
      <c r="C493" s="111" t="s">
        <v>508</v>
      </c>
      <c r="D493" s="54" t="s">
        <v>466</v>
      </c>
      <c r="E493" s="211" t="s">
        <v>979</v>
      </c>
      <c r="F493" s="141" t="s">
        <v>1476</v>
      </c>
      <c r="G493" s="33" t="s">
        <v>1057</v>
      </c>
      <c r="H493" s="304">
        <v>3.45</v>
      </c>
      <c r="I493" s="34">
        <v>132.96</v>
      </c>
      <c r="J493" s="35">
        <v>458.71</v>
      </c>
      <c r="K493" s="105">
        <v>1.739527626921342E-5</v>
      </c>
      <c r="L493" s="517">
        <f t="shared" si="7"/>
        <v>1</v>
      </c>
    </row>
    <row r="494" spans="1:12" s="151" customFormat="1" hidden="1" outlineLevel="1" x14ac:dyDescent="0.2">
      <c r="B494" s="347">
        <v>1174.1600000000001</v>
      </c>
      <c r="C494" s="111" t="s">
        <v>811</v>
      </c>
      <c r="D494" s="54" t="s">
        <v>802</v>
      </c>
      <c r="E494" s="211" t="s">
        <v>979</v>
      </c>
      <c r="F494" s="141" t="s">
        <v>1530</v>
      </c>
      <c r="G494" s="33" t="s">
        <v>172</v>
      </c>
      <c r="H494" s="304">
        <v>2</v>
      </c>
      <c r="I494" s="34">
        <v>220.86</v>
      </c>
      <c r="J494" s="35">
        <v>441.72</v>
      </c>
      <c r="K494" s="105">
        <v>1.6750978687268543E-5</v>
      </c>
      <c r="L494" s="517">
        <f t="shared" si="7"/>
        <v>1</v>
      </c>
    </row>
    <row r="495" spans="1:12" s="151" customFormat="1" hidden="1" outlineLevel="1" x14ac:dyDescent="0.2">
      <c r="B495" s="347">
        <v>1174.1600000000001</v>
      </c>
      <c r="C495" s="109" t="s">
        <v>252</v>
      </c>
      <c r="D495" s="54" t="s">
        <v>253</v>
      </c>
      <c r="E495" s="211" t="s">
        <v>979</v>
      </c>
      <c r="F495" s="141" t="s">
        <v>1317</v>
      </c>
      <c r="G495" s="33" t="s">
        <v>172</v>
      </c>
      <c r="H495" s="304">
        <v>1</v>
      </c>
      <c r="I495" s="34">
        <v>439.05</v>
      </c>
      <c r="J495" s="35">
        <v>439.05</v>
      </c>
      <c r="K495" s="105">
        <v>1.6649726506939358E-5</v>
      </c>
      <c r="L495" s="517">
        <f t="shared" si="7"/>
        <v>0</v>
      </c>
    </row>
    <row r="496" spans="1:12" s="151" customFormat="1" hidden="1" outlineLevel="1" x14ac:dyDescent="0.2">
      <c r="B496" s="347">
        <v>3030</v>
      </c>
      <c r="C496" s="111" t="s">
        <v>664</v>
      </c>
      <c r="D496" s="54" t="s">
        <v>134</v>
      </c>
      <c r="E496" s="211" t="s">
        <v>979</v>
      </c>
      <c r="F496" s="141" t="s">
        <v>1240</v>
      </c>
      <c r="G496" s="33" t="s">
        <v>1057</v>
      </c>
      <c r="H496" s="304">
        <v>1</v>
      </c>
      <c r="I496" s="34">
        <v>436.94</v>
      </c>
      <c r="J496" s="35">
        <v>436.94</v>
      </c>
      <c r="K496" s="105">
        <v>1.6569710738963861E-5</v>
      </c>
      <c r="L496" s="517">
        <f t="shared" si="7"/>
        <v>0</v>
      </c>
    </row>
    <row r="497" spans="2:12" s="151" customFormat="1" hidden="1" outlineLevel="1" x14ac:dyDescent="0.2">
      <c r="B497" s="347">
        <v>97</v>
      </c>
      <c r="C497" s="109" t="s">
        <v>182</v>
      </c>
      <c r="D497" s="54" t="s">
        <v>183</v>
      </c>
      <c r="E497" s="211" t="s">
        <v>1060</v>
      </c>
      <c r="F497" s="141" t="s">
        <v>1281</v>
      </c>
      <c r="G497" s="33" t="s">
        <v>31</v>
      </c>
      <c r="H497" s="304">
        <v>51</v>
      </c>
      <c r="I497" s="34">
        <v>8.5</v>
      </c>
      <c r="J497" s="35">
        <v>433.5</v>
      </c>
      <c r="K497" s="105">
        <v>1.6439258491648357E-5</v>
      </c>
      <c r="L497" s="517">
        <f t="shared" si="7"/>
        <v>25</v>
      </c>
    </row>
    <row r="498" spans="2:12" s="151" customFormat="1" hidden="1" outlineLevel="1" x14ac:dyDescent="0.2">
      <c r="B498" s="347">
        <v>207</v>
      </c>
      <c r="C498" s="111" t="s">
        <v>317</v>
      </c>
      <c r="D498" s="54" t="s">
        <v>328</v>
      </c>
      <c r="E498" s="211" t="s">
        <v>979</v>
      </c>
      <c r="F498" s="141" t="s">
        <v>1355</v>
      </c>
      <c r="G498" s="33" t="s">
        <v>172</v>
      </c>
      <c r="H498" s="304">
        <v>3</v>
      </c>
      <c r="I498" s="34">
        <v>143.58000000000001</v>
      </c>
      <c r="J498" s="35">
        <v>430.74</v>
      </c>
      <c r="K498" s="105">
        <v>1.6334593316476617E-5</v>
      </c>
      <c r="L498" s="517">
        <f t="shared" si="7"/>
        <v>1</v>
      </c>
    </row>
    <row r="499" spans="2:12" s="151" customFormat="1" hidden="1" outlineLevel="1" x14ac:dyDescent="0.2">
      <c r="B499" s="347">
        <v>841</v>
      </c>
      <c r="C499" s="111" t="s">
        <v>724</v>
      </c>
      <c r="D499" s="54" t="s">
        <v>698</v>
      </c>
      <c r="E499" s="211" t="s">
        <v>979</v>
      </c>
      <c r="F499" s="141" t="s">
        <v>1444</v>
      </c>
      <c r="G499" s="33" t="s">
        <v>172</v>
      </c>
      <c r="H499" s="304">
        <v>1</v>
      </c>
      <c r="I499" s="34">
        <v>387.95</v>
      </c>
      <c r="J499" s="35">
        <v>387.95</v>
      </c>
      <c r="K499" s="105">
        <v>1.4711903879665468E-5</v>
      </c>
      <c r="L499" s="517">
        <f t="shared" si="7"/>
        <v>0</v>
      </c>
    </row>
    <row r="500" spans="2:12" s="151" customFormat="1" hidden="1" outlineLevel="1" x14ac:dyDescent="0.2">
      <c r="B500" s="347">
        <v>854</v>
      </c>
      <c r="C500" s="111" t="s">
        <v>406</v>
      </c>
      <c r="D500" s="54" t="s">
        <v>549</v>
      </c>
      <c r="E500" s="211" t="s">
        <v>979</v>
      </c>
      <c r="F500" s="141" t="s">
        <v>1405</v>
      </c>
      <c r="G500" s="33" t="s">
        <v>172</v>
      </c>
      <c r="H500" s="304">
        <v>1</v>
      </c>
      <c r="I500" s="34">
        <v>373.14</v>
      </c>
      <c r="J500" s="35">
        <v>373.14</v>
      </c>
      <c r="K500" s="105">
        <v>1.4150276617240295E-5</v>
      </c>
      <c r="L500" s="517">
        <f t="shared" si="7"/>
        <v>0</v>
      </c>
    </row>
    <row r="501" spans="2:12" s="151" customFormat="1" hidden="1" outlineLevel="1" x14ac:dyDescent="0.2">
      <c r="B501" s="347">
        <v>98.22</v>
      </c>
      <c r="C501" s="111" t="s">
        <v>722</v>
      </c>
      <c r="D501" s="54" t="s">
        <v>697</v>
      </c>
      <c r="E501" s="211" t="s">
        <v>979</v>
      </c>
      <c r="F501" s="141" t="s">
        <v>1442</v>
      </c>
      <c r="G501" s="33" t="s">
        <v>172</v>
      </c>
      <c r="H501" s="304">
        <v>15</v>
      </c>
      <c r="I501" s="34">
        <v>23.93</v>
      </c>
      <c r="J501" s="35">
        <v>358.95</v>
      </c>
      <c r="K501" s="105">
        <v>1.3612161097063846E-5</v>
      </c>
      <c r="L501" s="517">
        <f t="shared" si="7"/>
        <v>7</v>
      </c>
    </row>
    <row r="502" spans="2:12" s="151" customFormat="1" hidden="1" outlineLevel="1" x14ac:dyDescent="0.2">
      <c r="B502" s="347">
        <v>13.73</v>
      </c>
      <c r="C502" s="109" t="s">
        <v>206</v>
      </c>
      <c r="D502" s="54" t="s">
        <v>207</v>
      </c>
      <c r="E502" s="211" t="s">
        <v>979</v>
      </c>
      <c r="F502" s="141" t="s">
        <v>1293</v>
      </c>
      <c r="G502" s="33" t="s">
        <v>172</v>
      </c>
      <c r="H502" s="304">
        <v>2</v>
      </c>
      <c r="I502" s="34">
        <v>170.39</v>
      </c>
      <c r="J502" s="35">
        <v>340.78</v>
      </c>
      <c r="K502" s="105">
        <v>1.2923115360516556E-5</v>
      </c>
      <c r="L502" s="517">
        <f t="shared" si="7"/>
        <v>1</v>
      </c>
    </row>
    <row r="503" spans="2:12" s="151" customFormat="1" hidden="1" outlineLevel="1" x14ac:dyDescent="0.2">
      <c r="B503" s="347">
        <v>211.88</v>
      </c>
      <c r="C503" s="111" t="s">
        <v>375</v>
      </c>
      <c r="D503" s="54" t="s">
        <v>409</v>
      </c>
      <c r="E503" s="211" t="s">
        <v>979</v>
      </c>
      <c r="F503" s="141" t="s">
        <v>1386</v>
      </c>
      <c r="G503" s="33" t="s">
        <v>172</v>
      </c>
      <c r="H503" s="304">
        <v>8</v>
      </c>
      <c r="I503" s="34">
        <v>42.42</v>
      </c>
      <c r="J503" s="35">
        <v>339.36</v>
      </c>
      <c r="K503" s="105">
        <v>1.2869265886333995E-5</v>
      </c>
      <c r="L503" s="517">
        <f t="shared" si="7"/>
        <v>4</v>
      </c>
    </row>
    <row r="504" spans="2:12" s="151" customFormat="1" hidden="1" outlineLevel="1" x14ac:dyDescent="0.2">
      <c r="B504" s="347">
        <v>63.56</v>
      </c>
      <c r="C504" s="111" t="s">
        <v>805</v>
      </c>
      <c r="D504" s="54" t="s">
        <v>798</v>
      </c>
      <c r="E504" s="211" t="s">
        <v>979</v>
      </c>
      <c r="F504" s="141" t="s">
        <v>1524</v>
      </c>
      <c r="G504" s="33" t="s">
        <v>1057</v>
      </c>
      <c r="H504" s="304">
        <v>4</v>
      </c>
      <c r="I504" s="34">
        <v>84.84</v>
      </c>
      <c r="J504" s="35">
        <v>339.36</v>
      </c>
      <c r="K504" s="105">
        <v>1.2869265886333995E-5</v>
      </c>
      <c r="L504" s="517">
        <f t="shared" si="7"/>
        <v>2</v>
      </c>
    </row>
    <row r="505" spans="2:12" s="151" customFormat="1" hidden="1" outlineLevel="1" x14ac:dyDescent="0.2">
      <c r="B505" s="347">
        <v>22.5</v>
      </c>
      <c r="C505" s="111" t="s">
        <v>1103</v>
      </c>
      <c r="D505" s="54" t="s">
        <v>860</v>
      </c>
      <c r="E505" s="211" t="s">
        <v>1060</v>
      </c>
      <c r="F505" s="141" t="s">
        <v>1601</v>
      </c>
      <c r="G505" s="33" t="s">
        <v>31</v>
      </c>
      <c r="H505" s="304">
        <v>2.34</v>
      </c>
      <c r="I505" s="34">
        <v>142.29</v>
      </c>
      <c r="J505" s="35">
        <v>332.96</v>
      </c>
      <c r="K505" s="105">
        <v>1.2626564030863291E-5</v>
      </c>
      <c r="L505" s="517">
        <f t="shared" si="7"/>
        <v>1</v>
      </c>
    </row>
    <row r="506" spans="2:12" s="151" customFormat="1" hidden="1" outlineLevel="1" x14ac:dyDescent="0.2">
      <c r="B506" s="347">
        <v>169.5</v>
      </c>
      <c r="C506" s="111" t="s">
        <v>662</v>
      </c>
      <c r="D506" s="54" t="s">
        <v>489</v>
      </c>
      <c r="E506" s="211" t="s">
        <v>979</v>
      </c>
      <c r="F506" s="141" t="s">
        <v>1427</v>
      </c>
      <c r="G506" s="33" t="s">
        <v>1057</v>
      </c>
      <c r="H506" s="304">
        <v>9.43</v>
      </c>
      <c r="I506" s="34">
        <v>34.450000000000003</v>
      </c>
      <c r="J506" s="35">
        <v>324.86</v>
      </c>
      <c r="K506" s="105">
        <v>1.2319394495033184E-5</v>
      </c>
      <c r="L506" s="517">
        <f t="shared" si="7"/>
        <v>4</v>
      </c>
    </row>
    <row r="507" spans="2:12" s="151" customFormat="1" hidden="1" outlineLevel="1" x14ac:dyDescent="0.2">
      <c r="B507" s="347">
        <v>37.5</v>
      </c>
      <c r="C507" s="109" t="s">
        <v>200</v>
      </c>
      <c r="D507" s="54" t="s">
        <v>201</v>
      </c>
      <c r="E507" s="211" t="s">
        <v>979</v>
      </c>
      <c r="F507" s="141" t="s">
        <v>1290</v>
      </c>
      <c r="G507" s="33" t="s">
        <v>172</v>
      </c>
      <c r="H507" s="304">
        <v>3</v>
      </c>
      <c r="I507" s="34">
        <v>105.66</v>
      </c>
      <c r="J507" s="35">
        <v>316.98</v>
      </c>
      <c r="K507" s="105">
        <v>1.2020567835484882E-5</v>
      </c>
      <c r="L507" s="517">
        <f t="shared" si="7"/>
        <v>1</v>
      </c>
    </row>
    <row r="508" spans="2:12" s="151" customFormat="1" hidden="1" outlineLevel="1" x14ac:dyDescent="0.2">
      <c r="B508" s="347">
        <v>57</v>
      </c>
      <c r="C508" s="109" t="s">
        <v>208</v>
      </c>
      <c r="D508" s="54" t="s">
        <v>209</v>
      </c>
      <c r="E508" s="211" t="s">
        <v>979</v>
      </c>
      <c r="F508" s="141" t="s">
        <v>1294</v>
      </c>
      <c r="G508" s="33" t="s">
        <v>172</v>
      </c>
      <c r="H508" s="304">
        <v>2</v>
      </c>
      <c r="I508" s="34">
        <v>151.34</v>
      </c>
      <c r="J508" s="35">
        <v>302.68</v>
      </c>
      <c r="K508" s="105">
        <v>1.1478280877167532E-5</v>
      </c>
      <c r="L508" s="517">
        <f t="shared" si="7"/>
        <v>1</v>
      </c>
    </row>
    <row r="509" spans="2:12" s="151" customFormat="1" hidden="1" outlineLevel="1" x14ac:dyDescent="0.2">
      <c r="B509" s="347">
        <v>105</v>
      </c>
      <c r="C509" s="111" t="s">
        <v>1106</v>
      </c>
      <c r="D509" s="54" t="s">
        <v>844</v>
      </c>
      <c r="E509" s="211" t="s">
        <v>1060</v>
      </c>
      <c r="F509" s="141" t="s">
        <v>1172</v>
      </c>
      <c r="G509" s="33" t="s">
        <v>31</v>
      </c>
      <c r="H509" s="304">
        <v>10.99</v>
      </c>
      <c r="I509" s="34">
        <v>26.89</v>
      </c>
      <c r="J509" s="35">
        <v>295.52</v>
      </c>
      <c r="K509" s="105">
        <v>1.1206758176359682E-5</v>
      </c>
      <c r="L509" s="517">
        <f t="shared" si="7"/>
        <v>5</v>
      </c>
    </row>
    <row r="510" spans="2:12" s="151" customFormat="1" hidden="1" outlineLevel="1" x14ac:dyDescent="0.2">
      <c r="B510" s="347">
        <v>16</v>
      </c>
      <c r="C510" s="111" t="s">
        <v>557</v>
      </c>
      <c r="D510" s="54" t="s">
        <v>956</v>
      </c>
      <c r="E510" s="211" t="s">
        <v>979</v>
      </c>
      <c r="F510" s="141" t="s">
        <v>1412</v>
      </c>
      <c r="G510" s="33" t="s">
        <v>25</v>
      </c>
      <c r="H510" s="304">
        <v>6</v>
      </c>
      <c r="I510" s="34">
        <v>47.03</v>
      </c>
      <c r="J510" s="35">
        <v>282.18</v>
      </c>
      <c r="K510" s="105">
        <v>1.0700876496362937E-5</v>
      </c>
      <c r="L510" s="517">
        <f t="shared" si="7"/>
        <v>3</v>
      </c>
    </row>
    <row r="511" spans="2:12" s="151" customFormat="1" hidden="1" outlineLevel="1" x14ac:dyDescent="0.2">
      <c r="B511" s="347">
        <v>16</v>
      </c>
      <c r="C511" s="111" t="s">
        <v>729</v>
      </c>
      <c r="D511" s="54" t="s">
        <v>702</v>
      </c>
      <c r="E511" s="211" t="s">
        <v>979</v>
      </c>
      <c r="F511" s="141" t="s">
        <v>1449</v>
      </c>
      <c r="G511" s="33" t="s">
        <v>172</v>
      </c>
      <c r="H511" s="304">
        <v>5</v>
      </c>
      <c r="I511" s="34">
        <v>56.3</v>
      </c>
      <c r="J511" s="35">
        <v>281.5</v>
      </c>
      <c r="K511" s="105">
        <v>1.0675089424219176E-5</v>
      </c>
      <c r="L511" s="517">
        <f t="shared" si="7"/>
        <v>2</v>
      </c>
    </row>
    <row r="512" spans="2:12" s="151" customFormat="1" hidden="1" outlineLevel="1" x14ac:dyDescent="0.2">
      <c r="B512" s="347">
        <v>3</v>
      </c>
      <c r="C512" s="111" t="s">
        <v>739</v>
      </c>
      <c r="D512" s="54" t="s">
        <v>553</v>
      </c>
      <c r="E512" s="211" t="s">
        <v>979</v>
      </c>
      <c r="F512" s="141" t="s">
        <v>1410</v>
      </c>
      <c r="G512" s="33" t="s">
        <v>172</v>
      </c>
      <c r="H512" s="304">
        <v>7</v>
      </c>
      <c r="I512" s="34">
        <v>39.19</v>
      </c>
      <c r="J512" s="35">
        <v>274.33</v>
      </c>
      <c r="K512" s="105">
        <v>1.0403187501762154E-5</v>
      </c>
      <c r="L512" s="517">
        <f t="shared" si="7"/>
        <v>3</v>
      </c>
    </row>
    <row r="513" spans="2:12" s="151" customFormat="1" hidden="1" outlineLevel="1" x14ac:dyDescent="0.2">
      <c r="B513" s="347">
        <v>8</v>
      </c>
      <c r="C513" s="111" t="s">
        <v>653</v>
      </c>
      <c r="D513" s="54" t="s">
        <v>678</v>
      </c>
      <c r="E513" s="211" t="s">
        <v>979</v>
      </c>
      <c r="F513" s="141" t="s">
        <v>1177</v>
      </c>
      <c r="G513" s="33" t="s">
        <v>1057</v>
      </c>
      <c r="H513" s="304">
        <v>30.74</v>
      </c>
      <c r="I513" s="34">
        <v>8.86</v>
      </c>
      <c r="J513" s="35">
        <v>272.36</v>
      </c>
      <c r="K513" s="105">
        <v>1.0328480836875079E-5</v>
      </c>
      <c r="L513" s="517">
        <f t="shared" si="7"/>
        <v>15</v>
      </c>
    </row>
    <row r="514" spans="2:12" s="151" customFormat="1" hidden="1" outlineLevel="1" x14ac:dyDescent="0.2">
      <c r="B514" s="347">
        <v>3</v>
      </c>
      <c r="C514" s="111" t="s">
        <v>675</v>
      </c>
      <c r="D514" s="54" t="s">
        <v>689</v>
      </c>
      <c r="E514" s="211" t="s">
        <v>979</v>
      </c>
      <c r="F514" s="141" t="s">
        <v>1434</v>
      </c>
      <c r="G514" s="33" t="s">
        <v>172</v>
      </c>
      <c r="H514" s="304">
        <v>3</v>
      </c>
      <c r="I514" s="34">
        <v>90.5</v>
      </c>
      <c r="J514" s="35">
        <v>271.5</v>
      </c>
      <c r="K514" s="105">
        <v>1.0295867775046203E-5</v>
      </c>
      <c r="L514" s="517">
        <f t="shared" si="7"/>
        <v>1</v>
      </c>
    </row>
    <row r="515" spans="2:12" s="151" customFormat="1" hidden="1" outlineLevel="1" x14ac:dyDescent="0.2">
      <c r="B515" s="347">
        <v>5.27</v>
      </c>
      <c r="C515" s="111" t="s">
        <v>656</v>
      </c>
      <c r="D515" s="52" t="s">
        <v>512</v>
      </c>
      <c r="E515" s="211" t="s">
        <v>979</v>
      </c>
      <c r="F515" s="141" t="s">
        <v>1186</v>
      </c>
      <c r="G515" s="33" t="s">
        <v>1057</v>
      </c>
      <c r="H515" s="304">
        <v>30.74</v>
      </c>
      <c r="I515" s="34">
        <v>8.68</v>
      </c>
      <c r="J515" s="35">
        <v>266.82</v>
      </c>
      <c r="K515" s="105">
        <v>1.0118392043233252E-5</v>
      </c>
      <c r="L515" s="517">
        <f t="shared" si="7"/>
        <v>15</v>
      </c>
    </row>
    <row r="516" spans="2:12" s="151" customFormat="1" hidden="1" outlineLevel="1" x14ac:dyDescent="0.2">
      <c r="B516" s="347">
        <v>78</v>
      </c>
      <c r="C516" s="109" t="s">
        <v>168</v>
      </c>
      <c r="D516" s="52" t="s">
        <v>167</v>
      </c>
      <c r="E516" s="211" t="s">
        <v>1060</v>
      </c>
      <c r="F516" s="141" t="s">
        <v>1274</v>
      </c>
      <c r="G516" s="33" t="s">
        <v>842</v>
      </c>
      <c r="H516" s="304">
        <v>40</v>
      </c>
      <c r="I516" s="34">
        <v>6.22</v>
      </c>
      <c r="J516" s="35">
        <v>248.8</v>
      </c>
      <c r="K516" s="105">
        <v>9.4350346314235565E-6</v>
      </c>
      <c r="L516" s="517">
        <f t="shared" si="7"/>
        <v>20</v>
      </c>
    </row>
    <row r="517" spans="2:12" s="151" customFormat="1" hidden="1" outlineLevel="1" x14ac:dyDescent="0.2">
      <c r="B517" s="347">
        <v>592</v>
      </c>
      <c r="C517" s="109" t="s">
        <v>162</v>
      </c>
      <c r="D517" s="54" t="s">
        <v>163</v>
      </c>
      <c r="E517" s="211" t="s">
        <v>979</v>
      </c>
      <c r="F517" s="141" t="s">
        <v>1272</v>
      </c>
      <c r="G517" s="33" t="s">
        <v>25</v>
      </c>
      <c r="H517" s="304">
        <v>20</v>
      </c>
      <c r="I517" s="34">
        <v>12</v>
      </c>
      <c r="J517" s="35">
        <v>240</v>
      </c>
      <c r="K517" s="105">
        <v>9.1013195801513401E-6</v>
      </c>
      <c r="L517" s="517">
        <f t="shared" si="7"/>
        <v>10</v>
      </c>
    </row>
    <row r="518" spans="2:12" s="151" customFormat="1" hidden="1" outlineLevel="1" x14ac:dyDescent="0.2">
      <c r="B518" s="347">
        <v>80.099999999999994</v>
      </c>
      <c r="C518" s="111" t="s">
        <v>359</v>
      </c>
      <c r="D518" s="54" t="s">
        <v>544</v>
      </c>
      <c r="E518" s="211" t="s">
        <v>979</v>
      </c>
      <c r="F518" s="141" t="s">
        <v>1378</v>
      </c>
      <c r="G518" s="33" t="s">
        <v>172</v>
      </c>
      <c r="H518" s="304">
        <v>1</v>
      </c>
      <c r="I518" s="34">
        <v>231.43</v>
      </c>
      <c r="J518" s="35">
        <v>231.43</v>
      </c>
      <c r="K518" s="105">
        <v>8.7763266268101023E-6</v>
      </c>
      <c r="L518" s="517">
        <f t="shared" si="7"/>
        <v>0</v>
      </c>
    </row>
    <row r="519" spans="2:12" s="151" customFormat="1" ht="25.5" hidden="1" outlineLevel="1" x14ac:dyDescent="0.2">
      <c r="B519" s="347">
        <v>86.89</v>
      </c>
      <c r="C519" s="111" t="s">
        <v>117</v>
      </c>
      <c r="D519" s="241">
        <v>95574</v>
      </c>
      <c r="E519" s="211" t="s">
        <v>1126</v>
      </c>
      <c r="F519" s="141" t="s">
        <v>1227</v>
      </c>
      <c r="G519" s="33" t="s">
        <v>172</v>
      </c>
      <c r="H519" s="304">
        <v>6</v>
      </c>
      <c r="I519" s="34">
        <v>37.119999999999997</v>
      </c>
      <c r="J519" s="35">
        <v>222.72</v>
      </c>
      <c r="K519" s="105">
        <v>8.4460245703804424E-6</v>
      </c>
      <c r="L519" s="517">
        <f t="shared" si="7"/>
        <v>3</v>
      </c>
    </row>
    <row r="520" spans="2:12" s="151" customFormat="1" hidden="1" outlineLevel="1" x14ac:dyDescent="0.2">
      <c r="B520" s="347">
        <v>1703</v>
      </c>
      <c r="C520" s="109" t="s">
        <v>210</v>
      </c>
      <c r="D520" s="54" t="s">
        <v>211</v>
      </c>
      <c r="E520" s="211" t="s">
        <v>979</v>
      </c>
      <c r="F520" s="141" t="s">
        <v>1295</v>
      </c>
      <c r="G520" s="33" t="s">
        <v>172</v>
      </c>
      <c r="H520" s="304">
        <v>2</v>
      </c>
      <c r="I520" s="34">
        <v>111.05</v>
      </c>
      <c r="J520" s="35">
        <v>222.1</v>
      </c>
      <c r="K520" s="105">
        <v>8.4225128281317193E-6</v>
      </c>
      <c r="L520" s="517">
        <f t="shared" si="7"/>
        <v>1</v>
      </c>
    </row>
    <row r="521" spans="2:12" s="151" customFormat="1" hidden="1" outlineLevel="1" x14ac:dyDescent="0.2">
      <c r="B521" s="347">
        <v>534</v>
      </c>
      <c r="C521" s="111" t="s">
        <v>721</v>
      </c>
      <c r="D521" s="54" t="s">
        <v>696</v>
      </c>
      <c r="E521" s="211" t="s">
        <v>979</v>
      </c>
      <c r="F521" s="141" t="s">
        <v>1441</v>
      </c>
      <c r="G521" s="33" t="s">
        <v>172</v>
      </c>
      <c r="H521" s="304">
        <v>4</v>
      </c>
      <c r="I521" s="34">
        <v>53.88</v>
      </c>
      <c r="J521" s="35">
        <v>215.52</v>
      </c>
      <c r="K521" s="105">
        <v>8.1729849829759034E-6</v>
      </c>
      <c r="L521" s="517">
        <f t="shared" si="7"/>
        <v>2</v>
      </c>
    </row>
    <row r="522" spans="2:12" s="151" customFormat="1" hidden="1" outlineLevel="1" x14ac:dyDescent="0.2">
      <c r="B522" s="347">
        <v>78</v>
      </c>
      <c r="C522" s="109" t="s">
        <v>284</v>
      </c>
      <c r="D522" s="52" t="s">
        <v>285</v>
      </c>
      <c r="E522" s="211" t="s">
        <v>979</v>
      </c>
      <c r="F522" s="141" t="s">
        <v>1336</v>
      </c>
      <c r="G522" s="33" t="s">
        <v>172</v>
      </c>
      <c r="H522" s="304">
        <v>20</v>
      </c>
      <c r="I522" s="34">
        <v>10.58</v>
      </c>
      <c r="J522" s="35">
        <v>211.6</v>
      </c>
      <c r="K522" s="105">
        <v>8.0243300965000979E-6</v>
      </c>
      <c r="L522" s="517">
        <f t="shared" si="7"/>
        <v>10</v>
      </c>
    </row>
    <row r="523" spans="2:12" s="151" customFormat="1" hidden="1" outlineLevel="1" x14ac:dyDescent="0.2">
      <c r="B523" s="347">
        <v>5.26</v>
      </c>
      <c r="C523" s="111" t="s">
        <v>677</v>
      </c>
      <c r="D523" s="54" t="s">
        <v>691</v>
      </c>
      <c r="E523" s="211" t="s">
        <v>979</v>
      </c>
      <c r="F523" s="141" t="s">
        <v>1436</v>
      </c>
      <c r="G523" s="33" t="s">
        <v>172</v>
      </c>
      <c r="H523" s="304">
        <v>3</v>
      </c>
      <c r="I523" s="34">
        <v>67.180000000000007</v>
      </c>
      <c r="J523" s="35">
        <v>201.54</v>
      </c>
      <c r="K523" s="105">
        <v>7.6428331174320864E-6</v>
      </c>
      <c r="L523" s="517">
        <f t="shared" si="7"/>
        <v>1</v>
      </c>
    </row>
    <row r="524" spans="2:12" s="151" customFormat="1" hidden="1" outlineLevel="1" x14ac:dyDescent="0.2">
      <c r="B524" s="347">
        <v>2.34</v>
      </c>
      <c r="C524" s="111" t="s">
        <v>736</v>
      </c>
      <c r="D524" s="54" t="s">
        <v>709</v>
      </c>
      <c r="E524" s="211" t="s">
        <v>979</v>
      </c>
      <c r="F524" s="141" t="s">
        <v>1456</v>
      </c>
      <c r="G524" s="33" t="s">
        <v>172</v>
      </c>
      <c r="H524" s="304">
        <v>1</v>
      </c>
      <c r="I524" s="34">
        <v>197.27</v>
      </c>
      <c r="J524" s="35">
        <v>197.27</v>
      </c>
      <c r="K524" s="105">
        <v>7.4809054732352283E-6</v>
      </c>
      <c r="L524" s="517">
        <f t="shared" si="7"/>
        <v>0</v>
      </c>
    </row>
    <row r="525" spans="2:12" s="151" customFormat="1" hidden="1" outlineLevel="1" x14ac:dyDescent="0.2">
      <c r="B525" s="347">
        <v>1169</v>
      </c>
      <c r="C525" s="111" t="s">
        <v>346</v>
      </c>
      <c r="D525" s="54" t="s">
        <v>543</v>
      </c>
      <c r="E525" s="211" t="s">
        <v>979</v>
      </c>
      <c r="F525" s="141" t="s">
        <v>1371</v>
      </c>
      <c r="G525" s="33" t="s">
        <v>25</v>
      </c>
      <c r="H525" s="304">
        <v>4</v>
      </c>
      <c r="I525" s="34">
        <v>47.78</v>
      </c>
      <c r="J525" s="35">
        <v>191.12</v>
      </c>
      <c r="K525" s="105">
        <v>7.2476841589938504E-6</v>
      </c>
      <c r="L525" s="517">
        <f t="shared" si="7"/>
        <v>2</v>
      </c>
    </row>
    <row r="526" spans="2:12" s="151" customFormat="1" hidden="1" outlineLevel="1" x14ac:dyDescent="0.2">
      <c r="B526" s="347">
        <v>10.99</v>
      </c>
      <c r="C526" s="111" t="s">
        <v>726</v>
      </c>
      <c r="D526" s="54" t="s">
        <v>700</v>
      </c>
      <c r="E526" s="211" t="s">
        <v>979</v>
      </c>
      <c r="F526" s="141" t="s">
        <v>1447</v>
      </c>
      <c r="G526" s="33" t="s">
        <v>172</v>
      </c>
      <c r="H526" s="304">
        <v>1</v>
      </c>
      <c r="I526" s="34">
        <v>178.25</v>
      </c>
      <c r="J526" s="35">
        <v>178.25</v>
      </c>
      <c r="K526" s="105">
        <v>6.7596258965082346E-6</v>
      </c>
      <c r="L526" s="517">
        <f t="shared" si="7"/>
        <v>0</v>
      </c>
    </row>
    <row r="527" spans="2:12" s="151" customFormat="1" hidden="1" outlineLevel="1" x14ac:dyDescent="0.2">
      <c r="B527" s="347">
        <v>10.99</v>
      </c>
      <c r="C527" s="108" t="s">
        <v>51</v>
      </c>
      <c r="D527" s="37" t="s">
        <v>52</v>
      </c>
      <c r="E527" s="211" t="s">
        <v>979</v>
      </c>
      <c r="F527" s="141" t="s">
        <v>1186</v>
      </c>
      <c r="G527" s="33" t="s">
        <v>1057</v>
      </c>
      <c r="H527" s="304">
        <v>20</v>
      </c>
      <c r="I527" s="34">
        <v>8.68</v>
      </c>
      <c r="J527" s="35">
        <v>173.6</v>
      </c>
      <c r="K527" s="105">
        <v>6.5832878296428022E-6</v>
      </c>
      <c r="L527" s="517">
        <f t="shared" ref="L527:L542" si="8">ROUNDDOWN($L$13*H527,0)</f>
        <v>10</v>
      </c>
    </row>
    <row r="528" spans="2:12" s="151" customFormat="1" ht="25.5" hidden="1" outlineLevel="1" x14ac:dyDescent="0.2">
      <c r="B528" s="347">
        <v>10.99</v>
      </c>
      <c r="C528" s="111" t="s">
        <v>737</v>
      </c>
      <c r="D528" s="54" t="s">
        <v>710</v>
      </c>
      <c r="E528" s="211" t="s">
        <v>979</v>
      </c>
      <c r="F528" s="141" t="s">
        <v>1457</v>
      </c>
      <c r="G528" s="33" t="s">
        <v>172</v>
      </c>
      <c r="H528" s="304">
        <v>1</v>
      </c>
      <c r="I528" s="34">
        <v>167.22</v>
      </c>
      <c r="J528" s="35">
        <v>167.22</v>
      </c>
      <c r="K528" s="105">
        <v>6.3413444174704457E-6</v>
      </c>
      <c r="L528" s="517">
        <f t="shared" si="8"/>
        <v>0</v>
      </c>
    </row>
    <row r="529" spans="2:12" hidden="1" outlineLevel="1" x14ac:dyDescent="0.2">
      <c r="B529" s="347">
        <v>10.99</v>
      </c>
      <c r="C529" s="111" t="s">
        <v>733</v>
      </c>
      <c r="D529" s="52" t="s">
        <v>706</v>
      </c>
      <c r="E529" s="211" t="s">
        <v>979</v>
      </c>
      <c r="F529" s="141" t="s">
        <v>1453</v>
      </c>
      <c r="G529" s="33" t="s">
        <v>172</v>
      </c>
      <c r="H529" s="304">
        <v>5</v>
      </c>
      <c r="I529" s="34">
        <v>32.950000000000003</v>
      </c>
      <c r="J529" s="35">
        <v>164.75</v>
      </c>
      <c r="K529" s="105">
        <v>6.247676670124722E-6</v>
      </c>
      <c r="L529" s="517">
        <f t="shared" si="8"/>
        <v>2</v>
      </c>
    </row>
    <row r="530" spans="2:12" ht="25.5" hidden="1" outlineLevel="1" x14ac:dyDescent="0.2">
      <c r="B530" s="347">
        <v>10.99</v>
      </c>
      <c r="C530" s="111" t="s">
        <v>807</v>
      </c>
      <c r="D530" s="47" t="s">
        <v>799</v>
      </c>
      <c r="E530" s="211" t="s">
        <v>1060</v>
      </c>
      <c r="F530" s="141" t="s">
        <v>1526</v>
      </c>
      <c r="G530" s="33" t="s">
        <v>25</v>
      </c>
      <c r="H530" s="304">
        <v>2</v>
      </c>
      <c r="I530" s="34">
        <v>79.61</v>
      </c>
      <c r="J530" s="35">
        <v>159.22</v>
      </c>
      <c r="K530" s="105">
        <v>6.037967098132068E-6</v>
      </c>
      <c r="L530" s="517">
        <f t="shared" si="8"/>
        <v>1</v>
      </c>
    </row>
    <row r="531" spans="2:12" ht="25.5" hidden="1" outlineLevel="1" x14ac:dyDescent="0.2">
      <c r="B531" s="347">
        <v>7.8500000000000005</v>
      </c>
      <c r="C531" s="109" t="s">
        <v>276</v>
      </c>
      <c r="D531" s="54" t="s">
        <v>977</v>
      </c>
      <c r="E531" s="211" t="s">
        <v>979</v>
      </c>
      <c r="F531" s="141" t="s">
        <v>1329</v>
      </c>
      <c r="G531" s="33" t="s">
        <v>829</v>
      </c>
      <c r="H531" s="304">
        <v>20</v>
      </c>
      <c r="I531" s="34">
        <v>7.45</v>
      </c>
      <c r="J531" s="35">
        <v>149</v>
      </c>
      <c r="K531" s="105">
        <v>5.6504025726772898E-6</v>
      </c>
      <c r="L531" s="517">
        <f t="shared" si="8"/>
        <v>10</v>
      </c>
    </row>
    <row r="532" spans="2:12" s="151" customFormat="1" hidden="1" outlineLevel="1" x14ac:dyDescent="0.2">
      <c r="B532" s="347">
        <v>5125.46</v>
      </c>
      <c r="C532" s="111" t="s">
        <v>728</v>
      </c>
      <c r="D532" s="52" t="s">
        <v>384</v>
      </c>
      <c r="E532" s="211" t="s">
        <v>979</v>
      </c>
      <c r="F532" s="141" t="s">
        <v>1402</v>
      </c>
      <c r="G532" s="33" t="s">
        <v>172</v>
      </c>
      <c r="H532" s="304">
        <v>2</v>
      </c>
      <c r="I532" s="34">
        <v>72.59</v>
      </c>
      <c r="J532" s="35">
        <v>145.18</v>
      </c>
      <c r="K532" s="105">
        <v>5.5055399026932145E-6</v>
      </c>
      <c r="L532" s="517">
        <f t="shared" si="8"/>
        <v>1</v>
      </c>
    </row>
    <row r="533" spans="2:12" hidden="1" outlineLevel="1" x14ac:dyDescent="0.2">
      <c r="B533" s="347">
        <v>4034.36</v>
      </c>
      <c r="C533" s="111" t="s">
        <v>751</v>
      </c>
      <c r="D533" s="54" t="s">
        <v>599</v>
      </c>
      <c r="E533" s="211" t="s">
        <v>979</v>
      </c>
      <c r="F533" s="141" t="s">
        <v>1483</v>
      </c>
      <c r="G533" s="33" t="s">
        <v>25</v>
      </c>
      <c r="H533" s="304">
        <v>1.02</v>
      </c>
      <c r="I533" s="34">
        <v>141.16</v>
      </c>
      <c r="J533" s="35">
        <v>143.97999999999999</v>
      </c>
      <c r="K533" s="105">
        <v>5.4600333047924577E-6</v>
      </c>
      <c r="L533" s="517">
        <f t="shared" si="8"/>
        <v>0</v>
      </c>
    </row>
    <row r="534" spans="2:12" ht="25.5" hidden="1" outlineLevel="1" x14ac:dyDescent="0.2">
      <c r="B534" s="347">
        <v>1091.0999999999999</v>
      </c>
      <c r="C534" s="111" t="s">
        <v>1107</v>
      </c>
      <c r="D534" s="54" t="s">
        <v>847</v>
      </c>
      <c r="E534" s="211" t="s">
        <v>1060</v>
      </c>
      <c r="F534" s="141" t="s">
        <v>1625</v>
      </c>
      <c r="G534" s="33" t="s">
        <v>31</v>
      </c>
      <c r="H534" s="304">
        <v>10.99</v>
      </c>
      <c r="I534" s="34">
        <v>11.35</v>
      </c>
      <c r="J534" s="35">
        <v>124.74</v>
      </c>
      <c r="K534" s="105">
        <v>4.7304108517836589E-6</v>
      </c>
      <c r="L534" s="517">
        <f t="shared" si="8"/>
        <v>5</v>
      </c>
    </row>
    <row r="535" spans="2:12" s="157" customFormat="1" hidden="1" outlineLevel="1" x14ac:dyDescent="0.2">
      <c r="B535" s="347">
        <v>1091.0999999999999</v>
      </c>
      <c r="C535" s="111" t="s">
        <v>510</v>
      </c>
      <c r="D535" s="54" t="s">
        <v>456</v>
      </c>
      <c r="E535" s="211" t="s">
        <v>979</v>
      </c>
      <c r="F535" s="141" t="s">
        <v>1471</v>
      </c>
      <c r="G535" s="33" t="s">
        <v>1057</v>
      </c>
      <c r="H535" s="304">
        <v>3.45</v>
      </c>
      <c r="I535" s="34">
        <v>32.5</v>
      </c>
      <c r="J535" s="35">
        <v>112.13</v>
      </c>
      <c r="K535" s="105">
        <v>4.2522123521765399E-6</v>
      </c>
      <c r="L535" s="517">
        <f t="shared" si="8"/>
        <v>1</v>
      </c>
    </row>
    <row r="536" spans="2:12" s="151" customFormat="1" hidden="1" outlineLevel="1" x14ac:dyDescent="0.2">
      <c r="B536" s="347">
        <v>4034.36</v>
      </c>
      <c r="C536" s="109" t="s">
        <v>272</v>
      </c>
      <c r="D536" s="119" t="s">
        <v>273</v>
      </c>
      <c r="E536" s="211" t="s">
        <v>979</v>
      </c>
      <c r="F536" s="141" t="s">
        <v>1327</v>
      </c>
      <c r="G536" s="33" t="s">
        <v>172</v>
      </c>
      <c r="H536" s="304">
        <v>8</v>
      </c>
      <c r="I536" s="34">
        <v>13.95</v>
      </c>
      <c r="J536" s="35">
        <v>111.6</v>
      </c>
      <c r="K536" s="105">
        <v>4.2321136047703726E-6</v>
      </c>
      <c r="L536" s="517">
        <f t="shared" si="8"/>
        <v>4</v>
      </c>
    </row>
    <row r="537" spans="2:12" s="158" customFormat="1" hidden="1" outlineLevel="1" x14ac:dyDescent="0.2">
      <c r="B537" s="347">
        <v>7</v>
      </c>
      <c r="C537" s="111" t="s">
        <v>319</v>
      </c>
      <c r="D537" s="52" t="s">
        <v>320</v>
      </c>
      <c r="E537" s="211" t="s">
        <v>1060</v>
      </c>
      <c r="F537" s="141" t="s">
        <v>1357</v>
      </c>
      <c r="G537" s="33" t="s">
        <v>5</v>
      </c>
      <c r="H537" s="304">
        <v>1</v>
      </c>
      <c r="I537" s="34">
        <v>103.82</v>
      </c>
      <c r="J537" s="35">
        <v>103.82</v>
      </c>
      <c r="K537" s="105">
        <v>3.9370791617137998E-6</v>
      </c>
      <c r="L537" s="517">
        <f t="shared" si="8"/>
        <v>0</v>
      </c>
    </row>
    <row r="538" spans="2:12" s="158" customFormat="1" hidden="1" outlineLevel="1" x14ac:dyDescent="0.2">
      <c r="B538" s="347">
        <v>18940.55</v>
      </c>
      <c r="C538" s="108" t="s">
        <v>69</v>
      </c>
      <c r="D538" s="47" t="s">
        <v>72</v>
      </c>
      <c r="E538" s="211" t="s">
        <v>979</v>
      </c>
      <c r="F538" s="141" t="s">
        <v>1196</v>
      </c>
      <c r="G538" s="33" t="s">
        <v>172</v>
      </c>
      <c r="H538" s="304">
        <v>1</v>
      </c>
      <c r="I538" s="34">
        <v>95.49</v>
      </c>
      <c r="J538" s="35">
        <v>95.49</v>
      </c>
      <c r="K538" s="105">
        <v>3.6211875279527142E-6</v>
      </c>
      <c r="L538" s="517">
        <f t="shared" si="8"/>
        <v>0</v>
      </c>
    </row>
    <row r="539" spans="2:12" s="158" customFormat="1" hidden="1" outlineLevel="1" x14ac:dyDescent="0.2">
      <c r="B539" s="347">
        <v>10</v>
      </c>
      <c r="C539" s="111" t="s">
        <v>473</v>
      </c>
      <c r="D539" s="54" t="s">
        <v>474</v>
      </c>
      <c r="E539" s="211" t="s">
        <v>979</v>
      </c>
      <c r="F539" s="141" t="s">
        <v>1481</v>
      </c>
      <c r="G539" s="33" t="s">
        <v>25</v>
      </c>
      <c r="H539" s="304">
        <v>0.9</v>
      </c>
      <c r="I539" s="34">
        <v>104.87</v>
      </c>
      <c r="J539" s="35">
        <v>94.38</v>
      </c>
      <c r="K539" s="105">
        <v>3.579093924894514E-6</v>
      </c>
      <c r="L539" s="517">
        <f t="shared" si="8"/>
        <v>0</v>
      </c>
    </row>
    <row r="540" spans="2:12" s="158" customFormat="1" hidden="1" outlineLevel="1" x14ac:dyDescent="0.2">
      <c r="B540" s="347">
        <v>20</v>
      </c>
      <c r="C540" s="111" t="s">
        <v>655</v>
      </c>
      <c r="D540" s="54" t="s">
        <v>680</v>
      </c>
      <c r="E540" s="211" t="s">
        <v>979</v>
      </c>
      <c r="F540" s="141" t="s">
        <v>1423</v>
      </c>
      <c r="G540" s="33" t="s">
        <v>1057</v>
      </c>
      <c r="H540" s="304">
        <v>30.74</v>
      </c>
      <c r="I540" s="34">
        <v>2.8</v>
      </c>
      <c r="J540" s="35">
        <v>86.07</v>
      </c>
      <c r="K540" s="105">
        <v>3.2639607344317739E-6</v>
      </c>
      <c r="L540" s="517">
        <f t="shared" si="8"/>
        <v>15</v>
      </c>
    </row>
    <row r="541" spans="2:12" s="158" customFormat="1" hidden="1" outlineLevel="1" x14ac:dyDescent="0.2">
      <c r="B541" s="347">
        <v>50</v>
      </c>
      <c r="C541" s="111" t="s">
        <v>734</v>
      </c>
      <c r="D541" s="54" t="s">
        <v>707</v>
      </c>
      <c r="E541" s="211" t="s">
        <v>979</v>
      </c>
      <c r="F541" s="141" t="s">
        <v>1454</v>
      </c>
      <c r="G541" s="33" t="s">
        <v>172</v>
      </c>
      <c r="H541" s="304">
        <v>1</v>
      </c>
      <c r="I541" s="34">
        <v>28.22</v>
      </c>
      <c r="J541" s="35">
        <v>28.22</v>
      </c>
      <c r="K541" s="105">
        <v>1.0701634939661283E-6</v>
      </c>
      <c r="L541" s="517">
        <f t="shared" si="8"/>
        <v>0</v>
      </c>
    </row>
    <row r="542" spans="2:12" s="158" customFormat="1" hidden="1" outlineLevel="1" x14ac:dyDescent="0.2">
      <c r="B542" s="347">
        <v>25</v>
      </c>
      <c r="C542" s="109" t="s">
        <v>216</v>
      </c>
      <c r="D542" s="54">
        <v>100215</v>
      </c>
      <c r="E542" s="211" t="s">
        <v>1127</v>
      </c>
      <c r="F542" s="141" t="s">
        <v>1129</v>
      </c>
      <c r="G542" s="33" t="s">
        <v>1298</v>
      </c>
      <c r="H542" s="304">
        <v>2</v>
      </c>
      <c r="I542" s="34">
        <v>4.12</v>
      </c>
      <c r="J542" s="35">
        <v>8.24</v>
      </c>
      <c r="K542" s="105">
        <v>3.1247863891852934E-7</v>
      </c>
      <c r="L542" s="517">
        <f t="shared" si="8"/>
        <v>1</v>
      </c>
    </row>
    <row r="543" spans="2:12" collapsed="1" x14ac:dyDescent="0.2"/>
    <row r="544" spans="2:12" ht="15.75" x14ac:dyDescent="0.2">
      <c r="F544" s="64"/>
      <c r="G544" s="244"/>
      <c r="H544" s="244"/>
      <c r="I544" s="243"/>
      <c r="J544" s="244"/>
    </row>
    <row r="545" spans="6:10" x14ac:dyDescent="0.2">
      <c r="F545" s="60"/>
      <c r="G545" s="245"/>
      <c r="H545" s="245"/>
      <c r="I545" s="242"/>
      <c r="J545" s="245"/>
    </row>
    <row r="546" spans="6:10" x14ac:dyDescent="0.2">
      <c r="F546" s="60"/>
      <c r="G546" s="245"/>
      <c r="H546" s="245"/>
      <c r="I546" s="242"/>
      <c r="J546" s="245"/>
    </row>
    <row r="548" spans="6:10" ht="15.75" x14ac:dyDescent="0.2">
      <c r="H548" s="243"/>
      <c r="I548" s="243"/>
      <c r="J548" s="244"/>
    </row>
    <row r="549" spans="6:10" x14ac:dyDescent="0.2">
      <c r="H549" s="242"/>
      <c r="I549" s="242"/>
      <c r="J549" s="245"/>
    </row>
    <row r="550" spans="6:10" x14ac:dyDescent="0.2">
      <c r="H550" s="242"/>
      <c r="I550" s="242"/>
      <c r="J550" s="245"/>
    </row>
    <row r="567" spans="1:142" s="6" customFormat="1" x14ac:dyDescent="0.2">
      <c r="A567" s="153"/>
      <c r="B567" s="313"/>
      <c r="C567" s="1"/>
      <c r="D567" s="1"/>
      <c r="E567" s="2"/>
      <c r="F567" s="1"/>
      <c r="G567" s="3"/>
      <c r="H567" s="3"/>
      <c r="I567" s="4"/>
      <c r="J567" s="5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3"/>
      <c r="BN567" s="153"/>
      <c r="BO567" s="153"/>
      <c r="BP567" s="153"/>
      <c r="BQ567" s="153"/>
      <c r="BR567" s="153"/>
      <c r="BS567" s="153"/>
      <c r="BT567" s="153"/>
      <c r="BU567" s="153"/>
      <c r="BV567" s="153"/>
      <c r="BW567" s="153"/>
      <c r="BX567" s="153"/>
      <c r="BY567" s="153"/>
      <c r="BZ567" s="153"/>
      <c r="CA567" s="153"/>
      <c r="CB567" s="153"/>
      <c r="CC567" s="153"/>
      <c r="CD567" s="153"/>
      <c r="CE567" s="153"/>
      <c r="CF567" s="153"/>
      <c r="CG567" s="153"/>
      <c r="CH567" s="153"/>
      <c r="CI567" s="153"/>
      <c r="CJ567" s="153"/>
      <c r="CK567" s="153"/>
      <c r="CL567" s="153"/>
      <c r="CM567" s="153"/>
      <c r="CN567" s="153"/>
      <c r="CO567" s="153"/>
      <c r="CP567" s="153"/>
      <c r="CQ567" s="153"/>
      <c r="CR567" s="153"/>
      <c r="CS567" s="153"/>
      <c r="CT567" s="153"/>
      <c r="CU567" s="153"/>
      <c r="CV567" s="153"/>
      <c r="CW567" s="153"/>
      <c r="CX567" s="153"/>
      <c r="CY567" s="153"/>
      <c r="CZ567" s="153"/>
      <c r="DA567" s="153"/>
      <c r="DB567" s="153"/>
      <c r="DC567" s="153"/>
      <c r="DD567" s="153"/>
      <c r="DE567" s="153"/>
      <c r="DF567" s="153"/>
      <c r="DG567" s="153"/>
      <c r="DH567" s="153"/>
      <c r="DI567" s="153"/>
      <c r="DJ567" s="153"/>
      <c r="DK567" s="153"/>
      <c r="DL567" s="153"/>
      <c r="DM567" s="153"/>
      <c r="DN567" s="153"/>
      <c r="DO567" s="153"/>
      <c r="DP567" s="153"/>
      <c r="DQ567" s="153"/>
      <c r="DR567" s="153"/>
      <c r="DS567" s="153"/>
      <c r="DT567" s="153"/>
      <c r="DU567" s="153"/>
      <c r="DV567" s="153"/>
      <c r="DW567" s="153"/>
      <c r="DX567" s="153"/>
      <c r="DY567" s="153"/>
      <c r="DZ567" s="153"/>
      <c r="EA567" s="153"/>
      <c r="EB567" s="153"/>
      <c r="EC567" s="153"/>
      <c r="ED567" s="153"/>
      <c r="EE567" s="153"/>
      <c r="EF567" s="153"/>
      <c r="EG567" s="153"/>
      <c r="EH567" s="153"/>
      <c r="EI567" s="153"/>
      <c r="EJ567" s="153"/>
      <c r="EK567" s="153"/>
      <c r="EL567" s="153"/>
    </row>
    <row r="568" spans="1:142" s="6" customFormat="1" x14ac:dyDescent="0.2">
      <c r="A568" s="153"/>
      <c r="B568" s="313"/>
      <c r="C568" s="1"/>
      <c r="D568" s="1"/>
      <c r="E568" s="2"/>
      <c r="F568" s="1"/>
      <c r="G568" s="3"/>
      <c r="H568" s="3"/>
      <c r="I568" s="4"/>
      <c r="J568" s="5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3"/>
      <c r="BN568" s="153"/>
      <c r="BO568" s="153"/>
      <c r="BP568" s="153"/>
      <c r="BQ568" s="153"/>
      <c r="BR568" s="153"/>
      <c r="BS568" s="153"/>
      <c r="BT568" s="153"/>
      <c r="BU568" s="153"/>
      <c r="BV568" s="153"/>
      <c r="BW568" s="153"/>
      <c r="BX568" s="153"/>
      <c r="BY568" s="153"/>
      <c r="BZ568" s="153"/>
      <c r="CA568" s="153"/>
      <c r="CB568" s="153"/>
      <c r="CC568" s="153"/>
      <c r="CD568" s="153"/>
      <c r="CE568" s="153"/>
      <c r="CF568" s="153"/>
      <c r="CG568" s="153"/>
      <c r="CH568" s="153"/>
      <c r="CI568" s="153"/>
      <c r="CJ568" s="153"/>
      <c r="CK568" s="153"/>
      <c r="CL568" s="153"/>
      <c r="CM568" s="153"/>
      <c r="CN568" s="153"/>
      <c r="CO568" s="153"/>
      <c r="CP568" s="153"/>
      <c r="CQ568" s="153"/>
      <c r="CR568" s="153"/>
      <c r="CS568" s="153"/>
      <c r="CT568" s="153"/>
      <c r="CU568" s="153"/>
      <c r="CV568" s="153"/>
      <c r="CW568" s="153"/>
      <c r="CX568" s="153"/>
      <c r="CY568" s="153"/>
      <c r="CZ568" s="153"/>
      <c r="DA568" s="153"/>
      <c r="DB568" s="153"/>
      <c r="DC568" s="153"/>
      <c r="DD568" s="153"/>
      <c r="DE568" s="153"/>
      <c r="DF568" s="153"/>
      <c r="DG568" s="153"/>
      <c r="DH568" s="153"/>
      <c r="DI568" s="153"/>
      <c r="DJ568" s="153"/>
      <c r="DK568" s="153"/>
      <c r="DL568" s="153"/>
      <c r="DM568" s="153"/>
      <c r="DN568" s="153"/>
      <c r="DO568" s="153"/>
      <c r="DP568" s="153"/>
      <c r="DQ568" s="153"/>
      <c r="DR568" s="153"/>
      <c r="DS568" s="153"/>
      <c r="DT568" s="153"/>
      <c r="DU568" s="153"/>
      <c r="DV568" s="153"/>
      <c r="DW568" s="153"/>
      <c r="DX568" s="153"/>
      <c r="DY568" s="153"/>
      <c r="DZ568" s="153"/>
      <c r="EA568" s="153"/>
      <c r="EB568" s="153"/>
      <c r="EC568" s="153"/>
      <c r="ED568" s="153"/>
      <c r="EE568" s="153"/>
      <c r="EF568" s="153"/>
      <c r="EG568" s="153"/>
      <c r="EH568" s="153"/>
      <c r="EI568" s="153"/>
      <c r="EJ568" s="153"/>
      <c r="EK568" s="153"/>
      <c r="EL568" s="153"/>
    </row>
    <row r="569" spans="1:142" s="6" customFormat="1" x14ac:dyDescent="0.2">
      <c r="A569" s="153"/>
      <c r="B569" s="313"/>
      <c r="C569" s="1"/>
      <c r="D569" s="1"/>
      <c r="E569" s="2"/>
      <c r="F569" s="1"/>
      <c r="G569" s="3"/>
      <c r="H569" s="3"/>
      <c r="I569" s="4"/>
      <c r="J569" s="5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3"/>
      <c r="BN569" s="153"/>
      <c r="BO569" s="153"/>
      <c r="BP569" s="153"/>
      <c r="BQ569" s="153"/>
      <c r="BR569" s="153"/>
      <c r="BS569" s="153"/>
      <c r="BT569" s="153"/>
      <c r="BU569" s="153"/>
      <c r="BV569" s="153"/>
      <c r="BW569" s="153"/>
      <c r="BX569" s="153"/>
      <c r="BY569" s="153"/>
      <c r="BZ569" s="153"/>
      <c r="CA569" s="153"/>
      <c r="CB569" s="153"/>
      <c r="CC569" s="153"/>
      <c r="CD569" s="153"/>
      <c r="CE569" s="153"/>
      <c r="CF569" s="153"/>
      <c r="CG569" s="153"/>
      <c r="CH569" s="153"/>
      <c r="CI569" s="153"/>
      <c r="CJ569" s="153"/>
      <c r="CK569" s="153"/>
      <c r="CL569" s="153"/>
      <c r="CM569" s="153"/>
      <c r="CN569" s="153"/>
      <c r="CO569" s="153"/>
      <c r="CP569" s="153"/>
      <c r="CQ569" s="153"/>
      <c r="CR569" s="153"/>
      <c r="CS569" s="153"/>
      <c r="CT569" s="153"/>
      <c r="CU569" s="153"/>
      <c r="CV569" s="153"/>
      <c r="CW569" s="153"/>
      <c r="CX569" s="153"/>
      <c r="CY569" s="153"/>
      <c r="CZ569" s="153"/>
      <c r="DA569" s="153"/>
      <c r="DB569" s="153"/>
      <c r="DC569" s="153"/>
      <c r="DD569" s="153"/>
      <c r="DE569" s="153"/>
      <c r="DF569" s="153"/>
      <c r="DG569" s="153"/>
      <c r="DH569" s="153"/>
      <c r="DI569" s="153"/>
      <c r="DJ569" s="153"/>
      <c r="DK569" s="153"/>
      <c r="DL569" s="153"/>
      <c r="DM569" s="153"/>
      <c r="DN569" s="153"/>
      <c r="DO569" s="153"/>
      <c r="DP569" s="153"/>
      <c r="DQ569" s="153"/>
      <c r="DR569" s="153"/>
      <c r="DS569" s="153"/>
      <c r="DT569" s="153"/>
      <c r="DU569" s="153"/>
      <c r="DV569" s="153"/>
      <c r="DW569" s="153"/>
      <c r="DX569" s="153"/>
      <c r="DY569" s="153"/>
      <c r="DZ569" s="153"/>
      <c r="EA569" s="153"/>
      <c r="EB569" s="153"/>
      <c r="EC569" s="153"/>
      <c r="ED569" s="153"/>
      <c r="EE569" s="153"/>
      <c r="EF569" s="153"/>
      <c r="EG569" s="153"/>
      <c r="EH569" s="153"/>
      <c r="EI569" s="153"/>
      <c r="EJ569" s="153"/>
      <c r="EK569" s="153"/>
      <c r="EL569" s="153"/>
    </row>
    <row r="570" spans="1:142" s="6" customFormat="1" x14ac:dyDescent="0.2">
      <c r="A570" s="153"/>
      <c r="B570" s="313"/>
      <c r="C570" s="1"/>
      <c r="D570" s="1"/>
      <c r="E570" s="2"/>
      <c r="F570" s="1"/>
      <c r="G570" s="3"/>
      <c r="H570" s="3"/>
      <c r="I570" s="4"/>
      <c r="J570" s="5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3"/>
      <c r="CA570" s="153"/>
      <c r="CB570" s="153"/>
      <c r="CC570" s="153"/>
      <c r="CD570" s="153"/>
      <c r="CE570" s="153"/>
      <c r="CF570" s="153"/>
      <c r="CG570" s="153"/>
      <c r="CH570" s="153"/>
      <c r="CI570" s="153"/>
      <c r="CJ570" s="153"/>
      <c r="CK570" s="153"/>
      <c r="CL570" s="153"/>
      <c r="CM570" s="153"/>
      <c r="CN570" s="153"/>
      <c r="CO570" s="153"/>
      <c r="CP570" s="153"/>
      <c r="CQ570" s="153"/>
      <c r="CR570" s="153"/>
      <c r="CS570" s="153"/>
      <c r="CT570" s="153"/>
      <c r="CU570" s="153"/>
      <c r="CV570" s="153"/>
      <c r="CW570" s="153"/>
      <c r="CX570" s="153"/>
      <c r="CY570" s="153"/>
      <c r="CZ570" s="153"/>
      <c r="DA570" s="153"/>
      <c r="DB570" s="153"/>
      <c r="DC570" s="153"/>
      <c r="DD570" s="153"/>
      <c r="DE570" s="153"/>
      <c r="DF570" s="153"/>
      <c r="DG570" s="153"/>
      <c r="DH570" s="153"/>
      <c r="DI570" s="153"/>
      <c r="DJ570" s="153"/>
      <c r="DK570" s="153"/>
      <c r="DL570" s="153"/>
      <c r="DM570" s="153"/>
      <c r="DN570" s="153"/>
      <c r="DO570" s="153"/>
      <c r="DP570" s="153"/>
      <c r="DQ570" s="153"/>
      <c r="DR570" s="153"/>
      <c r="DS570" s="153"/>
      <c r="DT570" s="153"/>
      <c r="DU570" s="153"/>
      <c r="DV570" s="153"/>
      <c r="DW570" s="153"/>
      <c r="DX570" s="153"/>
      <c r="DY570" s="153"/>
      <c r="DZ570" s="153"/>
      <c r="EA570" s="153"/>
      <c r="EB570" s="153"/>
      <c r="EC570" s="153"/>
      <c r="ED570" s="153"/>
      <c r="EE570" s="153"/>
      <c r="EF570" s="153"/>
      <c r="EG570" s="153"/>
      <c r="EH570" s="153"/>
      <c r="EI570" s="153"/>
      <c r="EJ570" s="153"/>
      <c r="EK570" s="153"/>
      <c r="EL570" s="153"/>
    </row>
    <row r="571" spans="1:142" s="6" customFormat="1" x14ac:dyDescent="0.2">
      <c r="A571" s="153"/>
      <c r="B571" s="313"/>
      <c r="C571" s="1"/>
      <c r="D571" s="1"/>
      <c r="E571" s="2"/>
      <c r="F571" s="1"/>
      <c r="G571" s="3"/>
      <c r="H571" s="3"/>
      <c r="I571" s="4"/>
      <c r="J571" s="5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3"/>
      <c r="BN571" s="153"/>
      <c r="BO571" s="153"/>
      <c r="BP571" s="153"/>
      <c r="BQ571" s="153"/>
      <c r="BR571" s="153"/>
      <c r="BS571" s="153"/>
      <c r="BT571" s="153"/>
      <c r="BU571" s="153"/>
      <c r="BV571" s="153"/>
      <c r="BW571" s="153"/>
      <c r="BX571" s="153"/>
      <c r="BY571" s="153"/>
      <c r="BZ571" s="153"/>
      <c r="CA571" s="153"/>
      <c r="CB571" s="153"/>
      <c r="CC571" s="153"/>
      <c r="CD571" s="153"/>
      <c r="CE571" s="153"/>
      <c r="CF571" s="153"/>
      <c r="CG571" s="153"/>
      <c r="CH571" s="153"/>
      <c r="CI571" s="153"/>
      <c r="CJ571" s="153"/>
      <c r="CK571" s="153"/>
      <c r="CL571" s="153"/>
      <c r="CM571" s="153"/>
      <c r="CN571" s="153"/>
      <c r="CO571" s="153"/>
      <c r="CP571" s="153"/>
      <c r="CQ571" s="153"/>
      <c r="CR571" s="153"/>
      <c r="CS571" s="153"/>
      <c r="CT571" s="153"/>
      <c r="CU571" s="153"/>
      <c r="CV571" s="153"/>
      <c r="CW571" s="153"/>
      <c r="CX571" s="153"/>
      <c r="CY571" s="153"/>
      <c r="CZ571" s="153"/>
      <c r="DA571" s="153"/>
      <c r="DB571" s="153"/>
      <c r="DC571" s="153"/>
      <c r="DD571" s="153"/>
      <c r="DE571" s="153"/>
      <c r="DF571" s="153"/>
      <c r="DG571" s="153"/>
      <c r="DH571" s="153"/>
      <c r="DI571" s="153"/>
      <c r="DJ571" s="153"/>
      <c r="DK571" s="153"/>
      <c r="DL571" s="153"/>
      <c r="DM571" s="153"/>
      <c r="DN571" s="153"/>
      <c r="DO571" s="153"/>
      <c r="DP571" s="153"/>
      <c r="DQ571" s="153"/>
      <c r="DR571" s="153"/>
      <c r="DS571" s="153"/>
      <c r="DT571" s="153"/>
      <c r="DU571" s="153"/>
      <c r="DV571" s="153"/>
      <c r="DW571" s="153"/>
      <c r="DX571" s="153"/>
      <c r="DY571" s="153"/>
      <c r="DZ571" s="153"/>
      <c r="EA571" s="153"/>
      <c r="EB571" s="153"/>
      <c r="EC571" s="153"/>
      <c r="ED571" s="153"/>
      <c r="EE571" s="153"/>
      <c r="EF571" s="153"/>
      <c r="EG571" s="153"/>
      <c r="EH571" s="153"/>
      <c r="EI571" s="153"/>
      <c r="EJ571" s="153"/>
      <c r="EK571" s="153"/>
      <c r="EL571" s="153"/>
    </row>
    <row r="572" spans="1:142" s="6" customFormat="1" x14ac:dyDescent="0.2">
      <c r="A572" s="153"/>
      <c r="B572" s="313"/>
      <c r="C572" s="1"/>
      <c r="D572" s="1"/>
      <c r="E572" s="2"/>
      <c r="F572" s="1"/>
      <c r="G572" s="3"/>
      <c r="H572" s="3"/>
      <c r="I572" s="4"/>
      <c r="J572" s="5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3"/>
      <c r="BN572" s="153"/>
      <c r="BO572" s="153"/>
      <c r="BP572" s="153"/>
      <c r="BQ572" s="153"/>
      <c r="BR572" s="153"/>
      <c r="BS572" s="153"/>
      <c r="BT572" s="153"/>
      <c r="BU572" s="153"/>
      <c r="BV572" s="153"/>
      <c r="BW572" s="153"/>
      <c r="BX572" s="153"/>
      <c r="BY572" s="153"/>
      <c r="BZ572" s="153"/>
      <c r="CA572" s="153"/>
      <c r="CB572" s="153"/>
      <c r="CC572" s="153"/>
      <c r="CD572" s="153"/>
      <c r="CE572" s="153"/>
      <c r="CF572" s="153"/>
      <c r="CG572" s="153"/>
      <c r="CH572" s="153"/>
      <c r="CI572" s="153"/>
      <c r="CJ572" s="153"/>
      <c r="CK572" s="153"/>
      <c r="CL572" s="153"/>
      <c r="CM572" s="153"/>
      <c r="CN572" s="153"/>
      <c r="CO572" s="153"/>
      <c r="CP572" s="153"/>
      <c r="CQ572" s="153"/>
      <c r="CR572" s="153"/>
      <c r="CS572" s="153"/>
      <c r="CT572" s="153"/>
      <c r="CU572" s="153"/>
      <c r="CV572" s="153"/>
      <c r="CW572" s="153"/>
      <c r="CX572" s="153"/>
      <c r="CY572" s="153"/>
      <c r="CZ572" s="153"/>
      <c r="DA572" s="153"/>
      <c r="DB572" s="153"/>
      <c r="DC572" s="153"/>
      <c r="DD572" s="153"/>
      <c r="DE572" s="153"/>
      <c r="DF572" s="153"/>
      <c r="DG572" s="153"/>
      <c r="DH572" s="153"/>
      <c r="DI572" s="153"/>
      <c r="DJ572" s="153"/>
      <c r="DK572" s="153"/>
      <c r="DL572" s="153"/>
      <c r="DM572" s="153"/>
      <c r="DN572" s="153"/>
      <c r="DO572" s="153"/>
      <c r="DP572" s="153"/>
      <c r="DQ572" s="153"/>
      <c r="DR572" s="153"/>
      <c r="DS572" s="153"/>
      <c r="DT572" s="153"/>
      <c r="DU572" s="153"/>
      <c r="DV572" s="153"/>
      <c r="DW572" s="153"/>
      <c r="DX572" s="153"/>
      <c r="DY572" s="153"/>
      <c r="DZ572" s="153"/>
      <c r="EA572" s="153"/>
      <c r="EB572" s="153"/>
      <c r="EC572" s="153"/>
      <c r="ED572" s="153"/>
      <c r="EE572" s="153"/>
      <c r="EF572" s="153"/>
      <c r="EG572" s="153"/>
      <c r="EH572" s="153"/>
      <c r="EI572" s="153"/>
      <c r="EJ572" s="153"/>
      <c r="EK572" s="153"/>
      <c r="EL572" s="153"/>
    </row>
    <row r="573" spans="1:142" s="6" customFormat="1" x14ac:dyDescent="0.2">
      <c r="A573" s="153"/>
      <c r="B573" s="313"/>
      <c r="C573" s="1"/>
      <c r="D573" s="1"/>
      <c r="E573" s="2"/>
      <c r="F573" s="1"/>
      <c r="G573" s="3"/>
      <c r="H573" s="3"/>
      <c r="I573" s="4"/>
      <c r="J573" s="5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3"/>
      <c r="BN573" s="153"/>
      <c r="BO573" s="153"/>
      <c r="BP573" s="153"/>
      <c r="BQ573" s="153"/>
      <c r="BR573" s="153"/>
      <c r="BS573" s="153"/>
      <c r="BT573" s="153"/>
      <c r="BU573" s="153"/>
      <c r="BV573" s="153"/>
      <c r="BW573" s="153"/>
      <c r="BX573" s="153"/>
      <c r="BY573" s="153"/>
      <c r="BZ573" s="153"/>
      <c r="CA573" s="153"/>
      <c r="CB573" s="153"/>
      <c r="CC573" s="153"/>
      <c r="CD573" s="153"/>
      <c r="CE573" s="153"/>
      <c r="CF573" s="153"/>
      <c r="CG573" s="153"/>
      <c r="CH573" s="153"/>
      <c r="CI573" s="153"/>
      <c r="CJ573" s="153"/>
      <c r="CK573" s="153"/>
      <c r="CL573" s="153"/>
      <c r="CM573" s="153"/>
      <c r="CN573" s="153"/>
      <c r="CO573" s="153"/>
      <c r="CP573" s="153"/>
      <c r="CQ573" s="153"/>
      <c r="CR573" s="153"/>
      <c r="CS573" s="153"/>
      <c r="CT573" s="153"/>
      <c r="CU573" s="153"/>
      <c r="CV573" s="153"/>
      <c r="CW573" s="153"/>
      <c r="CX573" s="153"/>
      <c r="CY573" s="153"/>
      <c r="CZ573" s="153"/>
      <c r="DA573" s="153"/>
      <c r="DB573" s="153"/>
      <c r="DC573" s="153"/>
      <c r="DD573" s="153"/>
      <c r="DE573" s="153"/>
      <c r="DF573" s="153"/>
      <c r="DG573" s="153"/>
      <c r="DH573" s="153"/>
      <c r="DI573" s="153"/>
      <c r="DJ573" s="153"/>
      <c r="DK573" s="153"/>
      <c r="DL573" s="153"/>
      <c r="DM573" s="153"/>
      <c r="DN573" s="153"/>
      <c r="DO573" s="153"/>
      <c r="DP573" s="153"/>
      <c r="DQ573" s="153"/>
      <c r="DR573" s="153"/>
      <c r="DS573" s="153"/>
      <c r="DT573" s="153"/>
      <c r="DU573" s="153"/>
      <c r="DV573" s="153"/>
      <c r="DW573" s="153"/>
      <c r="DX573" s="153"/>
      <c r="DY573" s="153"/>
      <c r="DZ573" s="153"/>
      <c r="EA573" s="153"/>
      <c r="EB573" s="153"/>
      <c r="EC573" s="153"/>
      <c r="ED573" s="153"/>
      <c r="EE573" s="153"/>
      <c r="EF573" s="153"/>
      <c r="EG573" s="153"/>
      <c r="EH573" s="153"/>
      <c r="EI573" s="153"/>
      <c r="EJ573" s="153"/>
      <c r="EK573" s="153"/>
      <c r="EL573" s="153"/>
    </row>
    <row r="574" spans="1:142" s="6" customFormat="1" x14ac:dyDescent="0.2">
      <c r="A574" s="153"/>
      <c r="B574" s="313"/>
      <c r="C574" s="1"/>
      <c r="D574" s="1"/>
      <c r="E574" s="2"/>
      <c r="F574" s="1"/>
      <c r="G574" s="3"/>
      <c r="H574" s="3"/>
      <c r="I574" s="4"/>
      <c r="J574" s="5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53"/>
      <c r="BN574" s="153"/>
      <c r="BO574" s="153"/>
      <c r="BP574" s="153"/>
      <c r="BQ574" s="153"/>
      <c r="BR574" s="153"/>
      <c r="BS574" s="153"/>
      <c r="BT574" s="153"/>
      <c r="BU574" s="153"/>
      <c r="BV574" s="153"/>
      <c r="BW574" s="153"/>
      <c r="BX574" s="153"/>
      <c r="BY574" s="153"/>
      <c r="BZ574" s="153"/>
      <c r="CA574" s="153"/>
      <c r="CB574" s="153"/>
      <c r="CC574" s="153"/>
      <c r="CD574" s="153"/>
      <c r="CE574" s="153"/>
      <c r="CF574" s="153"/>
      <c r="CG574" s="153"/>
      <c r="CH574" s="153"/>
      <c r="CI574" s="153"/>
      <c r="CJ574" s="153"/>
      <c r="CK574" s="153"/>
      <c r="CL574" s="153"/>
      <c r="CM574" s="153"/>
      <c r="CN574" s="153"/>
      <c r="CO574" s="153"/>
      <c r="CP574" s="153"/>
      <c r="CQ574" s="153"/>
      <c r="CR574" s="153"/>
      <c r="CS574" s="153"/>
      <c r="CT574" s="153"/>
      <c r="CU574" s="153"/>
      <c r="CV574" s="153"/>
      <c r="CW574" s="153"/>
      <c r="CX574" s="153"/>
      <c r="CY574" s="153"/>
      <c r="CZ574" s="153"/>
      <c r="DA574" s="153"/>
      <c r="DB574" s="153"/>
      <c r="DC574" s="153"/>
      <c r="DD574" s="153"/>
      <c r="DE574" s="153"/>
      <c r="DF574" s="153"/>
      <c r="DG574" s="153"/>
      <c r="DH574" s="153"/>
      <c r="DI574" s="153"/>
      <c r="DJ574" s="153"/>
      <c r="DK574" s="153"/>
      <c r="DL574" s="153"/>
      <c r="DM574" s="153"/>
      <c r="DN574" s="153"/>
      <c r="DO574" s="153"/>
      <c r="DP574" s="153"/>
      <c r="DQ574" s="153"/>
      <c r="DR574" s="153"/>
      <c r="DS574" s="153"/>
      <c r="DT574" s="153"/>
      <c r="DU574" s="153"/>
      <c r="DV574" s="153"/>
      <c r="DW574" s="153"/>
      <c r="DX574" s="153"/>
      <c r="DY574" s="153"/>
      <c r="DZ574" s="153"/>
      <c r="EA574" s="153"/>
      <c r="EB574" s="153"/>
      <c r="EC574" s="153"/>
      <c r="ED574" s="153"/>
      <c r="EE574" s="153"/>
      <c r="EF574" s="153"/>
      <c r="EG574" s="153"/>
      <c r="EH574" s="153"/>
      <c r="EI574" s="153"/>
      <c r="EJ574" s="153"/>
      <c r="EK574" s="153"/>
      <c r="EL574" s="153"/>
    </row>
    <row r="575" spans="1:142" s="6" customFormat="1" x14ac:dyDescent="0.2">
      <c r="A575" s="153"/>
      <c r="B575" s="313"/>
      <c r="C575" s="1"/>
      <c r="D575" s="1"/>
      <c r="E575" s="2"/>
      <c r="F575" s="1"/>
      <c r="G575" s="3"/>
      <c r="H575" s="3"/>
      <c r="I575" s="4"/>
      <c r="J575" s="5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  <c r="DV575" s="153"/>
      <c r="DW575" s="153"/>
      <c r="DX575" s="153"/>
      <c r="DY575" s="153"/>
      <c r="DZ575" s="153"/>
      <c r="EA575" s="153"/>
      <c r="EB575" s="153"/>
      <c r="EC575" s="153"/>
      <c r="ED575" s="153"/>
      <c r="EE575" s="153"/>
      <c r="EF575" s="153"/>
      <c r="EG575" s="153"/>
      <c r="EH575" s="153"/>
      <c r="EI575" s="153"/>
      <c r="EJ575" s="153"/>
      <c r="EK575" s="153"/>
      <c r="EL575" s="153"/>
    </row>
    <row r="576" spans="1:142" s="6" customFormat="1" x14ac:dyDescent="0.2">
      <c r="A576" s="153"/>
      <c r="B576" s="313"/>
      <c r="C576" s="1"/>
      <c r="D576" s="1"/>
      <c r="E576" s="2"/>
      <c r="F576" s="1"/>
      <c r="G576" s="3"/>
      <c r="H576" s="3"/>
      <c r="I576" s="4"/>
      <c r="J576" s="5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  <c r="DV576" s="153"/>
      <c r="DW576" s="153"/>
      <c r="DX576" s="153"/>
      <c r="DY576" s="153"/>
      <c r="DZ576" s="153"/>
      <c r="EA576" s="153"/>
      <c r="EB576" s="153"/>
      <c r="EC576" s="153"/>
      <c r="ED576" s="153"/>
      <c r="EE576" s="153"/>
      <c r="EF576" s="153"/>
      <c r="EG576" s="153"/>
      <c r="EH576" s="153"/>
      <c r="EI576" s="153"/>
      <c r="EJ576" s="153"/>
      <c r="EK576" s="153"/>
      <c r="EL576" s="153"/>
    </row>
    <row r="577" spans="1:142" s="6" customFormat="1" x14ac:dyDescent="0.2">
      <c r="A577" s="153"/>
      <c r="B577" s="313"/>
      <c r="C577" s="1"/>
      <c r="D577" s="1"/>
      <c r="E577" s="2"/>
      <c r="F577" s="1"/>
      <c r="G577" s="3"/>
      <c r="H577" s="3"/>
      <c r="I577" s="4"/>
      <c r="J577" s="5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  <c r="DV577" s="153"/>
      <c r="DW577" s="153"/>
      <c r="DX577" s="153"/>
      <c r="DY577" s="153"/>
      <c r="DZ577" s="153"/>
      <c r="EA577" s="153"/>
      <c r="EB577" s="153"/>
      <c r="EC577" s="153"/>
      <c r="ED577" s="153"/>
      <c r="EE577" s="153"/>
      <c r="EF577" s="153"/>
      <c r="EG577" s="153"/>
      <c r="EH577" s="153"/>
      <c r="EI577" s="153"/>
      <c r="EJ577" s="153"/>
      <c r="EK577" s="153"/>
      <c r="EL577" s="153"/>
    </row>
    <row r="578" spans="1:142" s="6" customFormat="1" x14ac:dyDescent="0.2">
      <c r="A578" s="153"/>
      <c r="B578" s="313"/>
      <c r="C578" s="1"/>
      <c r="D578" s="1"/>
      <c r="E578" s="2"/>
      <c r="F578" s="1"/>
      <c r="G578" s="3"/>
      <c r="H578" s="3"/>
      <c r="I578" s="4"/>
      <c r="J578" s="5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  <c r="DV578" s="153"/>
      <c r="DW578" s="153"/>
      <c r="DX578" s="153"/>
      <c r="DY578" s="153"/>
      <c r="DZ578" s="153"/>
      <c r="EA578" s="153"/>
      <c r="EB578" s="153"/>
      <c r="EC578" s="153"/>
      <c r="ED578" s="153"/>
      <c r="EE578" s="153"/>
      <c r="EF578" s="153"/>
      <c r="EG578" s="153"/>
      <c r="EH578" s="153"/>
      <c r="EI578" s="153"/>
      <c r="EJ578" s="153"/>
      <c r="EK578" s="153"/>
      <c r="EL578" s="153"/>
    </row>
    <row r="579" spans="1:142" s="6" customFormat="1" x14ac:dyDescent="0.2">
      <c r="A579" s="153"/>
      <c r="B579" s="313"/>
      <c r="C579" s="1"/>
      <c r="D579" s="1"/>
      <c r="E579" s="2"/>
      <c r="F579" s="1"/>
      <c r="G579" s="3"/>
      <c r="H579" s="3"/>
      <c r="I579" s="4"/>
      <c r="J579" s="5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  <c r="BJ579" s="153"/>
      <c r="BK579" s="153"/>
      <c r="BL579" s="153"/>
      <c r="BM579" s="153"/>
      <c r="BN579" s="153"/>
      <c r="BO579" s="153"/>
      <c r="BP579" s="153"/>
      <c r="BQ579" s="153"/>
      <c r="BR579" s="153"/>
      <c r="BS579" s="153"/>
      <c r="BT579" s="153"/>
      <c r="BU579" s="153"/>
      <c r="BV579" s="153"/>
      <c r="BW579" s="153"/>
      <c r="BX579" s="153"/>
      <c r="BY579" s="153"/>
      <c r="BZ579" s="153"/>
      <c r="CA579" s="153"/>
      <c r="CB579" s="153"/>
      <c r="CC579" s="153"/>
      <c r="CD579" s="153"/>
      <c r="CE579" s="153"/>
      <c r="CF579" s="153"/>
      <c r="CG579" s="153"/>
      <c r="CH579" s="153"/>
      <c r="CI579" s="153"/>
      <c r="CJ579" s="153"/>
      <c r="CK579" s="153"/>
      <c r="CL579" s="153"/>
      <c r="CM579" s="153"/>
      <c r="CN579" s="153"/>
      <c r="CO579" s="153"/>
      <c r="CP579" s="153"/>
      <c r="CQ579" s="153"/>
      <c r="CR579" s="153"/>
      <c r="CS579" s="153"/>
      <c r="CT579" s="153"/>
      <c r="CU579" s="153"/>
      <c r="CV579" s="153"/>
      <c r="CW579" s="153"/>
      <c r="CX579" s="153"/>
      <c r="CY579" s="153"/>
      <c r="CZ579" s="153"/>
      <c r="DA579" s="153"/>
      <c r="DB579" s="153"/>
      <c r="DC579" s="153"/>
      <c r="DD579" s="153"/>
      <c r="DE579" s="153"/>
      <c r="DF579" s="153"/>
      <c r="DG579" s="153"/>
      <c r="DH579" s="153"/>
      <c r="DI579" s="153"/>
      <c r="DJ579" s="153"/>
      <c r="DK579" s="153"/>
      <c r="DL579" s="153"/>
      <c r="DM579" s="153"/>
      <c r="DN579" s="153"/>
      <c r="DO579" s="153"/>
      <c r="DP579" s="153"/>
      <c r="DQ579" s="153"/>
      <c r="DR579" s="153"/>
      <c r="DS579" s="153"/>
      <c r="DT579" s="153"/>
      <c r="DU579" s="153"/>
      <c r="DV579" s="153"/>
      <c r="DW579" s="153"/>
      <c r="DX579" s="153"/>
      <c r="DY579" s="153"/>
      <c r="DZ579" s="153"/>
      <c r="EA579" s="153"/>
      <c r="EB579" s="153"/>
      <c r="EC579" s="153"/>
      <c r="ED579" s="153"/>
      <c r="EE579" s="153"/>
      <c r="EF579" s="153"/>
      <c r="EG579" s="153"/>
      <c r="EH579" s="153"/>
      <c r="EI579" s="153"/>
      <c r="EJ579" s="153"/>
      <c r="EK579" s="153"/>
      <c r="EL579" s="153"/>
    </row>
  </sheetData>
  <sheetProtection selectLockedCells="1" selectUnlockedCells="1"/>
  <autoFilter ref="C13:L542" xr:uid="{00000000-0009-0000-0000-000002000000}">
    <filterColumn colId="9">
      <colorFilter dxfId="5177"/>
    </filterColumn>
  </autoFilter>
  <mergeCells count="6">
    <mergeCell ref="H11:I11"/>
    <mergeCell ref="F1:K1"/>
    <mergeCell ref="F2:K2"/>
    <mergeCell ref="F3:K3"/>
    <mergeCell ref="H7:I7"/>
    <mergeCell ref="H9:I9"/>
  </mergeCells>
  <printOptions horizontalCentered="1"/>
  <pageMargins left="0.23622047244094491" right="0.23622047244094491" top="0.55118110236220474" bottom="0.55118110236220474" header="0.51181102362204722" footer="0.31496062992125984"/>
  <pageSetup paperSize="9" scale="90" firstPageNumber="0" fitToHeight="0" orientation="landscape"/>
  <headerFooter alignWithMargins="0">
    <oddFooter>&amp;R&amp;9PÁG. &amp;P/&amp;N</oddFooter>
  </headerFooter>
  <rowBreaks count="1" manualBreakCount="1">
    <brk id="174" min="2" max="10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O498"/>
  <sheetViews>
    <sheetView workbookViewId="0">
      <selection activeCell="M12" sqref="M12"/>
    </sheetView>
  </sheetViews>
  <sheetFormatPr defaultColWidth="11.42578125" defaultRowHeight="12.75" x14ac:dyDescent="0.2"/>
  <cols>
    <col min="1" max="1" width="8.85546875" customWidth="1"/>
    <col min="2" max="2" width="8.140625" bestFit="1" customWidth="1"/>
    <col min="3" max="3" width="12.85546875" bestFit="1" customWidth="1"/>
    <col min="4" max="4" width="16.28515625" bestFit="1" customWidth="1"/>
    <col min="5" max="5" width="55.140625" customWidth="1"/>
    <col min="6" max="6" width="7.140625" bestFit="1" customWidth="1"/>
    <col min="7" max="7" width="9.140625" bestFit="1" customWidth="1"/>
    <col min="8" max="8" width="10.140625" bestFit="1" customWidth="1"/>
    <col min="9" max="9" width="15.85546875" bestFit="1" customWidth="1"/>
    <col min="10" max="10" width="7.28515625" bestFit="1" customWidth="1"/>
    <col min="11" max="11" width="8.85546875" customWidth="1"/>
    <col min="12" max="12" width="0" hidden="1" customWidth="1"/>
    <col min="13" max="13" width="18.42578125" style="313" customWidth="1"/>
    <col min="14" max="256" width="8.85546875" customWidth="1"/>
  </cols>
  <sheetData>
    <row r="1" spans="1:15" x14ac:dyDescent="0.2">
      <c r="M1" s="313">
        <v>0.5</v>
      </c>
    </row>
    <row r="2" spans="1:15" ht="25.5" x14ac:dyDescent="0.2">
      <c r="A2">
        <v>1</v>
      </c>
      <c r="B2" s="413" t="s">
        <v>1006</v>
      </c>
      <c r="C2" s="414" t="s">
        <v>85</v>
      </c>
      <c r="D2" s="415" t="s">
        <v>979</v>
      </c>
      <c r="E2" s="416" t="s">
        <v>1204</v>
      </c>
      <c r="F2" s="417" t="s">
        <v>1170</v>
      </c>
      <c r="G2" s="418">
        <v>599.74</v>
      </c>
      <c r="H2" s="419">
        <v>4703.42</v>
      </c>
      <c r="I2" s="420">
        <v>2820829.11</v>
      </c>
      <c r="J2" s="421">
        <v>0.10788081431967371</v>
      </c>
      <c r="K2" s="456">
        <f>J2</f>
        <v>0.10788081431967371</v>
      </c>
      <c r="M2" s="477">
        <f>$M$1*G2</f>
        <v>299.87</v>
      </c>
      <c r="N2">
        <v>497</v>
      </c>
      <c r="O2" t="s">
        <v>1544</v>
      </c>
    </row>
    <row r="3" spans="1:15" ht="25.5" x14ac:dyDescent="0.2">
      <c r="A3">
        <v>2</v>
      </c>
      <c r="B3" s="422" t="s">
        <v>1130</v>
      </c>
      <c r="C3" s="423" t="s">
        <v>867</v>
      </c>
      <c r="D3" s="415" t="s">
        <v>1060</v>
      </c>
      <c r="E3" s="416" t="s">
        <v>1470</v>
      </c>
      <c r="F3" s="417" t="s">
        <v>5</v>
      </c>
      <c r="G3" s="418">
        <v>3036.91</v>
      </c>
      <c r="H3" s="419">
        <v>694.37</v>
      </c>
      <c r="I3" s="420">
        <v>2108739.2000000002</v>
      </c>
      <c r="J3" s="421">
        <v>8.0647388839452702E-2</v>
      </c>
      <c r="K3" s="456">
        <f>J3+K2</f>
        <v>0.18852820315912641</v>
      </c>
      <c r="L3" t="s">
        <v>1547</v>
      </c>
      <c r="M3" s="477">
        <f t="shared" ref="M3:M66" si="0">$M$1*G3</f>
        <v>1518.4549999999999</v>
      </c>
      <c r="N3">
        <v>72</v>
      </c>
      <c r="O3" t="s">
        <v>1545</v>
      </c>
    </row>
    <row r="4" spans="1:15" ht="25.5" x14ac:dyDescent="0.2">
      <c r="A4">
        <v>3</v>
      </c>
      <c r="B4" s="424" t="s">
        <v>141</v>
      </c>
      <c r="C4" s="425" t="s">
        <v>142</v>
      </c>
      <c r="D4" s="415" t="s">
        <v>979</v>
      </c>
      <c r="E4" s="416" t="s">
        <v>1247</v>
      </c>
      <c r="F4" s="417" t="s">
        <v>842</v>
      </c>
      <c r="G4" s="426">
        <v>47350.55</v>
      </c>
      <c r="H4" s="419">
        <v>21.96</v>
      </c>
      <c r="I4" s="420">
        <v>1039818.08</v>
      </c>
      <c r="J4" s="427">
        <v>3.9767180796967748E-2</v>
      </c>
      <c r="K4" s="456">
        <f t="shared" ref="K4:K67" si="1">J4+K3</f>
        <v>0.22829538395609417</v>
      </c>
      <c r="L4" t="s">
        <v>1546</v>
      </c>
      <c r="M4" s="477">
        <f t="shared" si="0"/>
        <v>23675.275000000001</v>
      </c>
    </row>
    <row r="5" spans="1:15" ht="38.25" x14ac:dyDescent="0.2">
      <c r="A5">
        <v>4</v>
      </c>
      <c r="B5" s="424" t="s">
        <v>981</v>
      </c>
      <c r="C5" s="428" t="s">
        <v>834</v>
      </c>
      <c r="D5" s="415" t="s">
        <v>1060</v>
      </c>
      <c r="E5" s="416" t="s">
        <v>1168</v>
      </c>
      <c r="F5" s="417" t="s">
        <v>31</v>
      </c>
      <c r="G5" s="426">
        <v>1305.92</v>
      </c>
      <c r="H5" s="419">
        <v>446.22</v>
      </c>
      <c r="I5" s="420">
        <v>582727.62</v>
      </c>
      <c r="J5" s="427">
        <v>2.2286047016923112E-2</v>
      </c>
      <c r="K5" s="456">
        <f t="shared" si="1"/>
        <v>0.25058143097301727</v>
      </c>
      <c r="M5" s="313">
        <f t="shared" si="0"/>
        <v>652.96</v>
      </c>
    </row>
    <row r="6" spans="1:15" ht="25.5" x14ac:dyDescent="0.2">
      <c r="A6">
        <v>5</v>
      </c>
      <c r="B6" s="429" t="s">
        <v>766</v>
      </c>
      <c r="C6" s="430" t="s">
        <v>541</v>
      </c>
      <c r="D6" s="415" t="s">
        <v>979</v>
      </c>
      <c r="E6" s="416" t="s">
        <v>1246</v>
      </c>
      <c r="F6" s="417" t="s">
        <v>25</v>
      </c>
      <c r="G6" s="426">
        <v>340.88</v>
      </c>
      <c r="H6" s="419">
        <v>1600.65</v>
      </c>
      <c r="I6" s="420">
        <v>545629.56999999995</v>
      </c>
      <c r="J6" s="427">
        <v>2.0867255701460554E-2</v>
      </c>
      <c r="K6" s="456">
        <f t="shared" si="1"/>
        <v>0.2714486866744778</v>
      </c>
      <c r="L6" t="s">
        <v>1546</v>
      </c>
      <c r="M6" s="313">
        <f t="shared" si="0"/>
        <v>170.44</v>
      </c>
    </row>
    <row r="7" spans="1:15" x14ac:dyDescent="0.2">
      <c r="A7">
        <v>6</v>
      </c>
      <c r="B7" s="431" t="s">
        <v>76</v>
      </c>
      <c r="C7" s="432" t="s">
        <v>582</v>
      </c>
      <c r="D7" s="415" t="s">
        <v>979</v>
      </c>
      <c r="E7" s="416" t="s">
        <v>1197</v>
      </c>
      <c r="F7" s="417" t="s">
        <v>25</v>
      </c>
      <c r="G7" s="426">
        <v>6041.28</v>
      </c>
      <c r="H7" s="419">
        <v>86.59</v>
      </c>
      <c r="I7" s="420">
        <v>523114.44</v>
      </c>
      <c r="J7" s="427">
        <v>2.0006178881775683E-2</v>
      </c>
      <c r="K7" s="456">
        <f t="shared" si="1"/>
        <v>0.2914548655562535</v>
      </c>
      <c r="M7" s="477">
        <f t="shared" si="0"/>
        <v>3020.64</v>
      </c>
    </row>
    <row r="8" spans="1:15" x14ac:dyDescent="0.2">
      <c r="A8">
        <v>7</v>
      </c>
      <c r="B8" s="429" t="s">
        <v>464</v>
      </c>
      <c r="C8" s="433" t="s">
        <v>466</v>
      </c>
      <c r="D8" s="415" t="s">
        <v>979</v>
      </c>
      <c r="E8" s="416" t="s">
        <v>1476</v>
      </c>
      <c r="F8" s="417" t="s">
        <v>1057</v>
      </c>
      <c r="G8" s="426">
        <v>3879.68</v>
      </c>
      <c r="H8" s="419">
        <v>132.96</v>
      </c>
      <c r="I8" s="420">
        <v>515842.25</v>
      </c>
      <c r="J8" s="427">
        <v>1.9728058602774667E-2</v>
      </c>
      <c r="K8" s="456">
        <f t="shared" si="1"/>
        <v>0.31118292415902815</v>
      </c>
      <c r="M8" s="313">
        <f t="shared" si="0"/>
        <v>1939.84</v>
      </c>
    </row>
    <row r="9" spans="1:15" ht="25.5" x14ac:dyDescent="0.2">
      <c r="A9">
        <v>8</v>
      </c>
      <c r="B9" s="413" t="s">
        <v>1008</v>
      </c>
      <c r="C9" s="432" t="s">
        <v>87</v>
      </c>
      <c r="D9" s="415" t="s">
        <v>979</v>
      </c>
      <c r="E9" s="416" t="s">
        <v>1206</v>
      </c>
      <c r="F9" s="417" t="s">
        <v>1057</v>
      </c>
      <c r="G9" s="426">
        <v>2157.7399999999998</v>
      </c>
      <c r="H9" s="419">
        <v>237.2</v>
      </c>
      <c r="I9" s="420">
        <v>511815.93</v>
      </c>
      <c r="J9" s="427">
        <v>1.957407455646298E-2</v>
      </c>
      <c r="K9" s="456">
        <f t="shared" si="1"/>
        <v>0.33075699871549114</v>
      </c>
      <c r="L9" t="s">
        <v>1546</v>
      </c>
      <c r="M9" s="477">
        <f t="shared" si="0"/>
        <v>1078.8699999999999</v>
      </c>
    </row>
    <row r="10" spans="1:15" x14ac:dyDescent="0.2">
      <c r="A10">
        <v>9</v>
      </c>
      <c r="B10" s="434" t="s">
        <v>126</v>
      </c>
      <c r="C10" s="430" t="s">
        <v>788</v>
      </c>
      <c r="D10" s="415" t="s">
        <v>979</v>
      </c>
      <c r="E10" s="416" t="s">
        <v>1234</v>
      </c>
      <c r="F10" s="417" t="s">
        <v>172</v>
      </c>
      <c r="G10" s="426">
        <v>194</v>
      </c>
      <c r="H10" s="419">
        <v>2432.02</v>
      </c>
      <c r="I10" s="420">
        <v>471811.88</v>
      </c>
      <c r="J10" s="427">
        <v>1.8044145120189918E-2</v>
      </c>
      <c r="K10" s="456">
        <f t="shared" si="1"/>
        <v>0.34880114383568106</v>
      </c>
      <c r="M10" s="313">
        <f t="shared" si="0"/>
        <v>97</v>
      </c>
    </row>
    <row r="11" spans="1:15" x14ac:dyDescent="0.2">
      <c r="A11">
        <v>10</v>
      </c>
      <c r="B11" s="424" t="s">
        <v>22</v>
      </c>
      <c r="C11" s="435" t="s">
        <v>23</v>
      </c>
      <c r="D11" s="415">
        <v>1</v>
      </c>
      <c r="E11" s="416" t="s">
        <v>899</v>
      </c>
      <c r="F11" s="417" t="s">
        <v>926</v>
      </c>
      <c r="G11" s="436">
        <v>1</v>
      </c>
      <c r="H11" s="419">
        <v>445764.10000000003</v>
      </c>
      <c r="I11" s="420">
        <v>445764.1</v>
      </c>
      <c r="J11" s="427">
        <v>1.7047964349203863E-2</v>
      </c>
      <c r="K11" s="456">
        <f t="shared" si="1"/>
        <v>0.36584910818488492</v>
      </c>
      <c r="M11" s="313">
        <f t="shared" si="0"/>
        <v>0.5</v>
      </c>
    </row>
    <row r="12" spans="1:15" ht="25.5" x14ac:dyDescent="0.2">
      <c r="A12">
        <v>11</v>
      </c>
      <c r="B12" s="429" t="s">
        <v>1034</v>
      </c>
      <c r="C12" s="430" t="s">
        <v>868</v>
      </c>
      <c r="D12" s="415" t="s">
        <v>1060</v>
      </c>
      <c r="E12" s="416" t="s">
        <v>1253</v>
      </c>
      <c r="F12" s="417" t="s">
        <v>5</v>
      </c>
      <c r="G12" s="426">
        <v>750</v>
      </c>
      <c r="H12" s="419">
        <v>534.51</v>
      </c>
      <c r="I12" s="420">
        <v>400882.5</v>
      </c>
      <c r="J12" s="427">
        <v>1.5331496116936554E-2</v>
      </c>
      <c r="K12" s="456">
        <f t="shared" si="1"/>
        <v>0.38118060430182149</v>
      </c>
      <c r="M12" s="477">
        <f t="shared" si="0"/>
        <v>375</v>
      </c>
    </row>
    <row r="13" spans="1:15" x14ac:dyDescent="0.2">
      <c r="A13">
        <v>12</v>
      </c>
      <c r="B13" s="429" t="s">
        <v>459</v>
      </c>
      <c r="C13" s="433" t="s">
        <v>460</v>
      </c>
      <c r="D13" s="415" t="s">
        <v>979</v>
      </c>
      <c r="E13" s="416" t="s">
        <v>1473</v>
      </c>
      <c r="F13" s="417" t="s">
        <v>1057</v>
      </c>
      <c r="G13" s="426">
        <v>2553.8200000000002</v>
      </c>
      <c r="H13" s="419">
        <v>141.47</v>
      </c>
      <c r="I13" s="420">
        <v>361288.92</v>
      </c>
      <c r="J13" s="427">
        <v>1.3817264844617066E-2</v>
      </c>
      <c r="K13" s="456">
        <f t="shared" si="1"/>
        <v>0.39499786914643853</v>
      </c>
      <c r="M13" s="313">
        <f t="shared" si="0"/>
        <v>1276.9100000000001</v>
      </c>
    </row>
    <row r="14" spans="1:15" x14ac:dyDescent="0.2">
      <c r="A14">
        <v>13</v>
      </c>
      <c r="B14" s="431" t="s">
        <v>78</v>
      </c>
      <c r="C14" s="432" t="s">
        <v>74</v>
      </c>
      <c r="D14" s="415" t="s">
        <v>979</v>
      </c>
      <c r="E14" s="416" t="s">
        <v>1190</v>
      </c>
      <c r="F14" s="417" t="s">
        <v>842</v>
      </c>
      <c r="G14" s="426">
        <v>33118.35</v>
      </c>
      <c r="H14" s="419">
        <v>10.84</v>
      </c>
      <c r="I14" s="420">
        <v>359002.91</v>
      </c>
      <c r="J14" s="427">
        <v>1.3729837846835227E-2</v>
      </c>
      <c r="K14" s="456">
        <f t="shared" si="1"/>
        <v>0.40872770699327376</v>
      </c>
      <c r="M14" s="313">
        <f t="shared" si="0"/>
        <v>16559.174999999999</v>
      </c>
    </row>
    <row r="15" spans="1:15" x14ac:dyDescent="0.2">
      <c r="A15">
        <v>14</v>
      </c>
      <c r="B15" s="429" t="s">
        <v>452</v>
      </c>
      <c r="C15" s="433" t="s">
        <v>58</v>
      </c>
      <c r="D15" s="415" t="s">
        <v>979</v>
      </c>
      <c r="E15" s="416" t="s">
        <v>1188</v>
      </c>
      <c r="F15" s="417" t="s">
        <v>1057</v>
      </c>
      <c r="G15" s="426">
        <v>2695.15</v>
      </c>
      <c r="H15" s="419">
        <v>130.72999999999999</v>
      </c>
      <c r="I15" s="420">
        <v>352336.96</v>
      </c>
      <c r="J15" s="427">
        <v>1.3474902830862485E-2</v>
      </c>
      <c r="K15" s="456">
        <f t="shared" si="1"/>
        <v>0.42220260982413627</v>
      </c>
      <c r="M15" s="313">
        <f t="shared" si="0"/>
        <v>1347.575</v>
      </c>
    </row>
    <row r="16" spans="1:15" x14ac:dyDescent="0.2">
      <c r="A16">
        <v>15</v>
      </c>
      <c r="B16" s="429" t="s">
        <v>483</v>
      </c>
      <c r="C16" s="433" t="s">
        <v>484</v>
      </c>
      <c r="D16" s="415" t="s">
        <v>979</v>
      </c>
      <c r="E16" s="416" t="s">
        <v>1490</v>
      </c>
      <c r="F16" s="417" t="s">
        <v>1057</v>
      </c>
      <c r="G16" s="426">
        <v>7602.23</v>
      </c>
      <c r="H16" s="419">
        <v>45.05</v>
      </c>
      <c r="I16" s="420">
        <v>342480.46</v>
      </c>
      <c r="J16" s="427">
        <v>1.309794726039836E-2</v>
      </c>
      <c r="K16" s="456">
        <f t="shared" si="1"/>
        <v>0.43530055708453463</v>
      </c>
      <c r="M16" s="313">
        <f t="shared" si="0"/>
        <v>3801.1149999999998</v>
      </c>
    </row>
    <row r="17" spans="1:13" x14ac:dyDescent="0.2">
      <c r="A17">
        <v>16</v>
      </c>
      <c r="B17" s="413" t="s">
        <v>93</v>
      </c>
      <c r="C17" s="432" t="s">
        <v>94</v>
      </c>
      <c r="D17" s="415" t="s">
        <v>979</v>
      </c>
      <c r="E17" s="416" t="s">
        <v>1212</v>
      </c>
      <c r="F17" s="417" t="s">
        <v>1057</v>
      </c>
      <c r="G17" s="426">
        <v>4859.6499999999996</v>
      </c>
      <c r="H17" s="419">
        <v>69.84</v>
      </c>
      <c r="I17" s="420">
        <v>339397.96</v>
      </c>
      <c r="J17" s="427">
        <v>1.2980059009400979E-2</v>
      </c>
      <c r="K17" s="456">
        <f t="shared" si="1"/>
        <v>0.4482806160939356</v>
      </c>
      <c r="M17" s="313">
        <f t="shared" si="0"/>
        <v>2429.8249999999998</v>
      </c>
    </row>
    <row r="18" spans="1:13" x14ac:dyDescent="0.2">
      <c r="A18">
        <v>17</v>
      </c>
      <c r="B18" s="431" t="s">
        <v>84</v>
      </c>
      <c r="C18" s="432" t="s">
        <v>74</v>
      </c>
      <c r="D18" s="415" t="s">
        <v>979</v>
      </c>
      <c r="E18" s="416" t="s">
        <v>1190</v>
      </c>
      <c r="F18" s="417" t="s">
        <v>842</v>
      </c>
      <c r="G18" s="426">
        <v>30933.1</v>
      </c>
      <c r="H18" s="419">
        <v>10.84</v>
      </c>
      <c r="I18" s="420">
        <v>335314.8</v>
      </c>
      <c r="J18" s="427">
        <v>1.2823901153458574E-2</v>
      </c>
      <c r="K18" s="456">
        <f t="shared" si="1"/>
        <v>0.46110451724739415</v>
      </c>
      <c r="M18" s="313">
        <f t="shared" si="0"/>
        <v>15466.55</v>
      </c>
    </row>
    <row r="19" spans="1:13" ht="38.25" x14ac:dyDescent="0.2">
      <c r="A19">
        <v>18</v>
      </c>
      <c r="B19" s="424" t="s">
        <v>146</v>
      </c>
      <c r="C19" s="432" t="s">
        <v>950</v>
      </c>
      <c r="D19" s="415" t="s">
        <v>979</v>
      </c>
      <c r="E19" s="416" t="s">
        <v>1258</v>
      </c>
      <c r="F19" s="417" t="s">
        <v>1057</v>
      </c>
      <c r="G19" s="426">
        <v>2153.9</v>
      </c>
      <c r="H19" s="419">
        <v>153.16999999999999</v>
      </c>
      <c r="I19" s="420">
        <v>329912.86</v>
      </c>
      <c r="J19" s="427">
        <v>1.2617307395602035E-2</v>
      </c>
      <c r="K19" s="456">
        <f t="shared" si="1"/>
        <v>0.47372182464299617</v>
      </c>
      <c r="M19" s="313">
        <f t="shared" si="0"/>
        <v>1076.95</v>
      </c>
    </row>
    <row r="20" spans="1:13" ht="25.5" x14ac:dyDescent="0.2">
      <c r="A20">
        <v>19</v>
      </c>
      <c r="B20" s="413" t="s">
        <v>1009</v>
      </c>
      <c r="C20" s="432" t="s">
        <v>88</v>
      </c>
      <c r="D20" s="415" t="s">
        <v>979</v>
      </c>
      <c r="E20" s="416" t="s">
        <v>1207</v>
      </c>
      <c r="F20" s="417" t="s">
        <v>1057</v>
      </c>
      <c r="G20" s="426">
        <v>1377.03</v>
      </c>
      <c r="H20" s="419">
        <v>239.46</v>
      </c>
      <c r="I20" s="420">
        <v>329743.59999999998</v>
      </c>
      <c r="J20" s="427">
        <v>1.2610834154608095E-2</v>
      </c>
      <c r="K20" s="456">
        <f t="shared" si="1"/>
        <v>0.48633265879760429</v>
      </c>
      <c r="M20" s="313">
        <f t="shared" si="0"/>
        <v>688.51499999999999</v>
      </c>
    </row>
    <row r="21" spans="1:13" ht="25.5" x14ac:dyDescent="0.2">
      <c r="A21">
        <v>20</v>
      </c>
      <c r="B21" s="429" t="s">
        <v>631</v>
      </c>
      <c r="C21" s="430" t="s">
        <v>142</v>
      </c>
      <c r="D21" s="415" t="s">
        <v>979</v>
      </c>
      <c r="E21" s="416" t="s">
        <v>1247</v>
      </c>
      <c r="F21" s="417" t="s">
        <v>842</v>
      </c>
      <c r="G21" s="426">
        <v>14484.66</v>
      </c>
      <c r="H21" s="419">
        <v>21.96</v>
      </c>
      <c r="I21" s="420">
        <v>318083.13</v>
      </c>
      <c r="J21" s="427">
        <v>1.2164886899423211E-2</v>
      </c>
      <c r="K21" s="456">
        <f t="shared" si="1"/>
        <v>0.49849754569702748</v>
      </c>
      <c r="M21" s="313">
        <f t="shared" si="0"/>
        <v>7242.33</v>
      </c>
    </row>
    <row r="22" spans="1:13" x14ac:dyDescent="0.2">
      <c r="A22">
        <v>21</v>
      </c>
      <c r="B22" s="422" t="s">
        <v>592</v>
      </c>
      <c r="C22" s="433" t="s">
        <v>870</v>
      </c>
      <c r="D22" s="415" t="s">
        <v>1060</v>
      </c>
      <c r="E22" s="416" t="s">
        <v>1467</v>
      </c>
      <c r="F22" s="417" t="s">
        <v>5</v>
      </c>
      <c r="G22" s="426">
        <v>377.41</v>
      </c>
      <c r="H22" s="419">
        <v>799.38</v>
      </c>
      <c r="I22" s="420">
        <v>301694.01</v>
      </c>
      <c r="J22" s="427">
        <v>1.1538095433993796E-2</v>
      </c>
      <c r="K22" s="456">
        <f t="shared" si="1"/>
        <v>0.51003564113102129</v>
      </c>
      <c r="M22" s="313">
        <f t="shared" si="0"/>
        <v>188.70500000000001</v>
      </c>
    </row>
    <row r="23" spans="1:13" ht="25.5" x14ac:dyDescent="0.2">
      <c r="A23">
        <v>22</v>
      </c>
      <c r="B23" s="429" t="s">
        <v>138</v>
      </c>
      <c r="C23" s="430" t="s">
        <v>630</v>
      </c>
      <c r="D23" s="415" t="s">
        <v>979</v>
      </c>
      <c r="E23" s="416" t="s">
        <v>1242</v>
      </c>
      <c r="F23" s="417" t="s">
        <v>1057</v>
      </c>
      <c r="G23" s="426">
        <v>625.32000000000005</v>
      </c>
      <c r="H23" s="419">
        <v>476.43</v>
      </c>
      <c r="I23" s="420">
        <v>297921.21000000002</v>
      </c>
      <c r="J23" s="427">
        <v>1.1393807098758464E-2</v>
      </c>
      <c r="K23" s="456">
        <f t="shared" si="1"/>
        <v>0.52142944822977977</v>
      </c>
      <c r="M23" s="313">
        <f t="shared" si="0"/>
        <v>312.66000000000003</v>
      </c>
    </row>
    <row r="24" spans="1:13" x14ac:dyDescent="0.2">
      <c r="A24">
        <v>23</v>
      </c>
      <c r="B24" s="422" t="s">
        <v>745</v>
      </c>
      <c r="C24" s="433" t="s">
        <v>439</v>
      </c>
      <c r="D24" s="437" t="s">
        <v>979</v>
      </c>
      <c r="E24" s="438" t="s">
        <v>1463</v>
      </c>
      <c r="F24" s="439" t="s">
        <v>1057</v>
      </c>
      <c r="G24" s="440">
        <v>7692.28</v>
      </c>
      <c r="H24" s="419">
        <v>38.08</v>
      </c>
      <c r="I24" s="420">
        <v>292922.02</v>
      </c>
      <c r="J24" s="441">
        <v>1.1202616258368004E-2</v>
      </c>
      <c r="K24" s="456">
        <f t="shared" si="1"/>
        <v>0.53263206448814782</v>
      </c>
      <c r="M24" s="313">
        <f t="shared" si="0"/>
        <v>3846.14</v>
      </c>
    </row>
    <row r="25" spans="1:13" ht="25.5" x14ac:dyDescent="0.2">
      <c r="A25">
        <v>24</v>
      </c>
      <c r="B25" s="429" t="s">
        <v>133</v>
      </c>
      <c r="C25" s="423" t="s">
        <v>134</v>
      </c>
      <c r="D25" s="415" t="s">
        <v>979</v>
      </c>
      <c r="E25" s="416" t="s">
        <v>1240</v>
      </c>
      <c r="F25" s="417" t="s">
        <v>1057</v>
      </c>
      <c r="G25" s="418">
        <v>616.20000000000005</v>
      </c>
      <c r="H25" s="419">
        <v>436.94</v>
      </c>
      <c r="I25" s="420">
        <v>269242.43</v>
      </c>
      <c r="J25" s="421">
        <v>1.0297005406969777E-2</v>
      </c>
      <c r="K25" s="456">
        <f t="shared" si="1"/>
        <v>0.54292906989511758</v>
      </c>
      <c r="M25" s="313">
        <f t="shared" si="0"/>
        <v>308.10000000000002</v>
      </c>
    </row>
    <row r="26" spans="1:13" ht="25.5" x14ac:dyDescent="0.2">
      <c r="A26">
        <v>25</v>
      </c>
      <c r="B26" s="434" t="s">
        <v>1028</v>
      </c>
      <c r="C26" s="430" t="s">
        <v>824</v>
      </c>
      <c r="D26" s="415" t="s">
        <v>1060</v>
      </c>
      <c r="E26" s="416" t="s">
        <v>1236</v>
      </c>
      <c r="F26" s="417" t="s">
        <v>5</v>
      </c>
      <c r="G26" s="426">
        <v>341.34</v>
      </c>
      <c r="H26" s="419">
        <v>759.6</v>
      </c>
      <c r="I26" s="420">
        <v>259281.86</v>
      </c>
      <c r="J26" s="427">
        <v>9.9160697455790339E-3</v>
      </c>
      <c r="K26" s="456">
        <f t="shared" si="1"/>
        <v>0.55284513964069659</v>
      </c>
      <c r="M26" s="313">
        <f t="shared" si="0"/>
        <v>170.67</v>
      </c>
    </row>
    <row r="27" spans="1:13" x14ac:dyDescent="0.2">
      <c r="A27">
        <v>26</v>
      </c>
      <c r="B27" s="413" t="s">
        <v>1007</v>
      </c>
      <c r="C27" s="432" t="s">
        <v>86</v>
      </c>
      <c r="D27" s="415" t="s">
        <v>979</v>
      </c>
      <c r="E27" s="416" t="s">
        <v>1205</v>
      </c>
      <c r="F27" s="417" t="s">
        <v>1057</v>
      </c>
      <c r="G27" s="426">
        <v>5111.7700000000004</v>
      </c>
      <c r="H27" s="419">
        <v>48.07</v>
      </c>
      <c r="I27" s="420">
        <v>245722.78</v>
      </c>
      <c r="J27" s="427">
        <v>9.3975113590961321E-3</v>
      </c>
      <c r="K27" s="456">
        <f t="shared" si="1"/>
        <v>0.56224265099979276</v>
      </c>
      <c r="M27" s="313">
        <f t="shared" si="0"/>
        <v>2555.8850000000002</v>
      </c>
    </row>
    <row r="28" spans="1:13" ht="25.5" x14ac:dyDescent="0.2">
      <c r="A28">
        <v>27</v>
      </c>
      <c r="B28" s="429" t="s">
        <v>602</v>
      </c>
      <c r="C28" s="433" t="s">
        <v>713</v>
      </c>
      <c r="D28" s="415" t="s">
        <v>979</v>
      </c>
      <c r="E28" s="416" t="s">
        <v>1501</v>
      </c>
      <c r="F28" s="417" t="s">
        <v>25</v>
      </c>
      <c r="G28" s="426">
        <v>249.5</v>
      </c>
      <c r="H28" s="419">
        <v>970.26</v>
      </c>
      <c r="I28" s="420">
        <v>242079.87</v>
      </c>
      <c r="J28" s="427">
        <v>9.2581905842572462E-3</v>
      </c>
      <c r="K28" s="456">
        <f t="shared" si="1"/>
        <v>0.57150084158405001</v>
      </c>
      <c r="M28" s="313">
        <f t="shared" si="0"/>
        <v>124.75</v>
      </c>
    </row>
    <row r="29" spans="1:13" ht="25.5" x14ac:dyDescent="0.2">
      <c r="A29">
        <v>28</v>
      </c>
      <c r="B29" s="424" t="s">
        <v>147</v>
      </c>
      <c r="C29" s="432">
        <v>60250</v>
      </c>
      <c r="D29" s="415" t="s">
        <v>1127</v>
      </c>
      <c r="E29" s="416" t="s">
        <v>1259</v>
      </c>
      <c r="F29" s="417" t="s">
        <v>1057</v>
      </c>
      <c r="G29" s="426">
        <v>484.7</v>
      </c>
      <c r="H29" s="419">
        <v>490.22</v>
      </c>
      <c r="I29" s="420">
        <v>237609.63</v>
      </c>
      <c r="J29" s="427">
        <v>9.0872291000273931E-3</v>
      </c>
      <c r="K29" s="456">
        <f t="shared" si="1"/>
        <v>0.58058807068407736</v>
      </c>
      <c r="M29" s="313">
        <f t="shared" si="0"/>
        <v>242.35</v>
      </c>
    </row>
    <row r="30" spans="1:13" x14ac:dyDescent="0.2">
      <c r="A30">
        <v>29</v>
      </c>
      <c r="B30" s="422" t="s">
        <v>438</v>
      </c>
      <c r="C30" s="433" t="s">
        <v>441</v>
      </c>
      <c r="D30" s="415" t="s">
        <v>979</v>
      </c>
      <c r="E30" s="416" t="s">
        <v>864</v>
      </c>
      <c r="F30" s="417" t="s">
        <v>1057</v>
      </c>
      <c r="G30" s="426">
        <v>7692.28</v>
      </c>
      <c r="H30" s="419">
        <v>29.03</v>
      </c>
      <c r="I30" s="420">
        <v>223306.89</v>
      </c>
      <c r="J30" s="427">
        <v>8.5402299100613734E-3</v>
      </c>
      <c r="K30" s="456">
        <f t="shared" si="1"/>
        <v>0.58912830059413879</v>
      </c>
      <c r="M30" s="313">
        <f t="shared" si="0"/>
        <v>3846.14</v>
      </c>
    </row>
    <row r="31" spans="1:13" x14ac:dyDescent="0.2">
      <c r="A31">
        <v>30</v>
      </c>
      <c r="B31" s="434" t="s">
        <v>34</v>
      </c>
      <c r="C31" s="430" t="s">
        <v>584</v>
      </c>
      <c r="D31" s="415" t="s">
        <v>979</v>
      </c>
      <c r="E31" s="416" t="s">
        <v>1176</v>
      </c>
      <c r="F31" s="417" t="s">
        <v>1170</v>
      </c>
      <c r="G31" s="426">
        <v>2456.17</v>
      </c>
      <c r="H31" s="419">
        <v>88.68</v>
      </c>
      <c r="I31" s="420">
        <v>217813.16</v>
      </c>
      <c r="J31" s="427">
        <v>8.3301257020640222E-3</v>
      </c>
      <c r="K31" s="456">
        <f t="shared" si="1"/>
        <v>0.59745842629620283</v>
      </c>
      <c r="M31" s="313">
        <f t="shared" si="0"/>
        <v>1228.085</v>
      </c>
    </row>
    <row r="32" spans="1:13" ht="25.5" x14ac:dyDescent="0.2">
      <c r="A32">
        <v>31</v>
      </c>
      <c r="B32" s="413" t="s">
        <v>1016</v>
      </c>
      <c r="C32" s="442" t="s">
        <v>786</v>
      </c>
      <c r="D32" s="437" t="s">
        <v>979</v>
      </c>
      <c r="E32" s="438" t="s">
        <v>1210</v>
      </c>
      <c r="F32" s="439" t="s">
        <v>25</v>
      </c>
      <c r="G32" s="440">
        <v>20</v>
      </c>
      <c r="H32" s="419">
        <v>10885.5</v>
      </c>
      <c r="I32" s="420">
        <v>217710</v>
      </c>
      <c r="J32" s="441">
        <v>8.3261804135083394E-3</v>
      </c>
      <c r="K32" s="456">
        <f t="shared" si="1"/>
        <v>0.60578460670971113</v>
      </c>
      <c r="M32" s="313">
        <f t="shared" si="0"/>
        <v>10</v>
      </c>
    </row>
    <row r="33" spans="1:13" x14ac:dyDescent="0.2">
      <c r="A33">
        <v>32</v>
      </c>
      <c r="B33" s="422" t="s">
        <v>593</v>
      </c>
      <c r="C33" s="443" t="s">
        <v>871</v>
      </c>
      <c r="D33" s="415" t="s">
        <v>1060</v>
      </c>
      <c r="E33" s="416" t="s">
        <v>1468</v>
      </c>
      <c r="F33" s="417" t="s">
        <v>5</v>
      </c>
      <c r="G33" s="418">
        <v>377.71</v>
      </c>
      <c r="H33" s="419">
        <v>561.80999999999995</v>
      </c>
      <c r="I33" s="420">
        <v>212201.26</v>
      </c>
      <c r="J33" s="421">
        <v>8.1155021576123781E-3</v>
      </c>
      <c r="K33" s="456">
        <f t="shared" si="1"/>
        <v>0.61390010886732349</v>
      </c>
      <c r="M33" s="313">
        <f t="shared" si="0"/>
        <v>188.85499999999999</v>
      </c>
    </row>
    <row r="34" spans="1:13" x14ac:dyDescent="0.2">
      <c r="A34">
        <v>33</v>
      </c>
      <c r="B34" s="429" t="s">
        <v>752</v>
      </c>
      <c r="C34" s="443" t="s">
        <v>484</v>
      </c>
      <c r="D34" s="415" t="s">
        <v>979</v>
      </c>
      <c r="E34" s="416" t="s">
        <v>1490</v>
      </c>
      <c r="F34" s="417" t="s">
        <v>1057</v>
      </c>
      <c r="G34" s="418">
        <v>4548.7700000000004</v>
      </c>
      <c r="H34" s="419">
        <v>45.05</v>
      </c>
      <c r="I34" s="420">
        <v>204922.09</v>
      </c>
      <c r="J34" s="421">
        <v>7.8371149329529797E-3</v>
      </c>
      <c r="K34" s="456">
        <f t="shared" si="1"/>
        <v>0.62173722380027652</v>
      </c>
      <c r="M34" s="313">
        <f t="shared" si="0"/>
        <v>2274.3850000000002</v>
      </c>
    </row>
    <row r="35" spans="1:13" ht="25.5" x14ac:dyDescent="0.2">
      <c r="A35">
        <v>34</v>
      </c>
      <c r="B35" s="429" t="s">
        <v>401</v>
      </c>
      <c r="C35" s="443" t="s">
        <v>390</v>
      </c>
      <c r="D35" s="415" t="s">
        <v>979</v>
      </c>
      <c r="E35" s="416" t="s">
        <v>1401</v>
      </c>
      <c r="F35" s="417" t="s">
        <v>172</v>
      </c>
      <c r="G35" s="418">
        <v>647</v>
      </c>
      <c r="H35" s="419">
        <v>301.83999999999997</v>
      </c>
      <c r="I35" s="420">
        <v>195290.48</v>
      </c>
      <c r="J35" s="421">
        <v>7.4687601374334774E-3</v>
      </c>
      <c r="K35" s="456">
        <f t="shared" si="1"/>
        <v>0.62920598393770999</v>
      </c>
      <c r="M35" s="313">
        <f t="shared" si="0"/>
        <v>323.5</v>
      </c>
    </row>
    <row r="36" spans="1:13" x14ac:dyDescent="0.2">
      <c r="A36">
        <v>35</v>
      </c>
      <c r="B36" s="431" t="s">
        <v>714</v>
      </c>
      <c r="C36" s="425" t="s">
        <v>784</v>
      </c>
      <c r="D36" s="415" t="s">
        <v>979</v>
      </c>
      <c r="E36" s="416" t="s">
        <v>1191</v>
      </c>
      <c r="F36" s="417" t="s">
        <v>1170</v>
      </c>
      <c r="G36" s="418">
        <v>420.74</v>
      </c>
      <c r="H36" s="419">
        <v>452.45</v>
      </c>
      <c r="I36" s="420">
        <v>190363.81</v>
      </c>
      <c r="J36" s="421">
        <v>7.2803427782960044E-3</v>
      </c>
      <c r="K36" s="456">
        <f t="shared" si="1"/>
        <v>0.63648632671600602</v>
      </c>
      <c r="M36" s="313">
        <f t="shared" si="0"/>
        <v>210.37</v>
      </c>
    </row>
    <row r="37" spans="1:13" x14ac:dyDescent="0.2">
      <c r="A37">
        <v>36</v>
      </c>
      <c r="B37" s="431" t="s">
        <v>274</v>
      </c>
      <c r="C37" s="433" t="s">
        <v>1042</v>
      </c>
      <c r="D37" s="415">
        <v>1</v>
      </c>
      <c r="E37" s="416" t="s">
        <v>1043</v>
      </c>
      <c r="F37" s="417" t="s">
        <v>172</v>
      </c>
      <c r="G37" s="418">
        <v>1</v>
      </c>
      <c r="H37" s="419">
        <v>171246.79</v>
      </c>
      <c r="I37" s="420">
        <v>171246.79</v>
      </c>
      <c r="J37" s="427">
        <v>6.5492245132248213E-3</v>
      </c>
      <c r="K37" s="456">
        <f t="shared" si="1"/>
        <v>0.64303555122923084</v>
      </c>
      <c r="M37" s="313">
        <f t="shared" si="0"/>
        <v>0.5</v>
      </c>
    </row>
    <row r="38" spans="1:13" x14ac:dyDescent="0.2">
      <c r="A38">
        <v>37</v>
      </c>
      <c r="B38" s="429" t="s">
        <v>560</v>
      </c>
      <c r="C38" s="444" t="s">
        <v>958</v>
      </c>
      <c r="D38" s="415" t="s">
        <v>979</v>
      </c>
      <c r="E38" s="416" t="s">
        <v>1414</v>
      </c>
      <c r="F38" s="417" t="s">
        <v>25</v>
      </c>
      <c r="G38" s="418">
        <v>571.20000000000005</v>
      </c>
      <c r="H38" s="419">
        <v>294.64</v>
      </c>
      <c r="I38" s="420">
        <v>168298.37</v>
      </c>
      <c r="J38" s="421">
        <v>6.436464066507646E-3</v>
      </c>
      <c r="K38" s="456">
        <f t="shared" si="1"/>
        <v>0.6494720152957385</v>
      </c>
      <c r="M38" s="313">
        <f t="shared" si="0"/>
        <v>285.60000000000002</v>
      </c>
    </row>
    <row r="39" spans="1:13" x14ac:dyDescent="0.2">
      <c r="A39">
        <v>38</v>
      </c>
      <c r="B39" s="413" t="s">
        <v>1013</v>
      </c>
      <c r="C39" s="432" t="s">
        <v>89</v>
      </c>
      <c r="D39" s="415" t="s">
        <v>979</v>
      </c>
      <c r="E39" s="416" t="s">
        <v>1208</v>
      </c>
      <c r="F39" s="417" t="s">
        <v>1170</v>
      </c>
      <c r="G39" s="418">
        <v>374.32</v>
      </c>
      <c r="H39" s="419">
        <v>438.95</v>
      </c>
      <c r="I39" s="420">
        <v>164307.76</v>
      </c>
      <c r="J39" s="427">
        <v>6.2838457264224393E-3</v>
      </c>
      <c r="K39" s="456">
        <f t="shared" si="1"/>
        <v>0.65575586102216099</v>
      </c>
      <c r="M39" s="313">
        <f t="shared" si="0"/>
        <v>187.16</v>
      </c>
    </row>
    <row r="40" spans="1:13" x14ac:dyDescent="0.2">
      <c r="A40">
        <v>39</v>
      </c>
      <c r="B40" s="429" t="s">
        <v>405</v>
      </c>
      <c r="C40" s="444" t="s">
        <v>411</v>
      </c>
      <c r="D40" s="415" t="s">
        <v>979</v>
      </c>
      <c r="E40" s="416" t="s">
        <v>1403</v>
      </c>
      <c r="F40" s="417" t="s">
        <v>172</v>
      </c>
      <c r="G40" s="418">
        <v>659</v>
      </c>
      <c r="H40" s="419">
        <v>240.59</v>
      </c>
      <c r="I40" s="420">
        <v>158548.81</v>
      </c>
      <c r="J40" s="421">
        <v>6.0635983482938555E-3</v>
      </c>
      <c r="K40" s="456">
        <f t="shared" si="1"/>
        <v>0.66181945937045483</v>
      </c>
      <c r="M40" s="313">
        <f t="shared" si="0"/>
        <v>329.5</v>
      </c>
    </row>
    <row r="41" spans="1:13" ht="25.5" x14ac:dyDescent="0.2">
      <c r="A41">
        <v>40</v>
      </c>
      <c r="B41" s="445" t="s">
        <v>603</v>
      </c>
      <c r="C41" s="446" t="s">
        <v>746</v>
      </c>
      <c r="D41" s="415" t="s">
        <v>979</v>
      </c>
      <c r="E41" s="416" t="s">
        <v>1502</v>
      </c>
      <c r="F41" s="417" t="s">
        <v>25</v>
      </c>
      <c r="G41" s="418">
        <v>221.32</v>
      </c>
      <c r="H41" s="419">
        <v>700.39</v>
      </c>
      <c r="I41" s="420">
        <v>155010.31</v>
      </c>
      <c r="J41" s="441">
        <v>5.9282706674652335E-3</v>
      </c>
      <c r="K41" s="456">
        <f t="shared" si="1"/>
        <v>0.6677477300379201</v>
      </c>
      <c r="M41" s="313">
        <f t="shared" si="0"/>
        <v>110.66</v>
      </c>
    </row>
    <row r="42" spans="1:13" x14ac:dyDescent="0.2">
      <c r="A42">
        <v>41</v>
      </c>
      <c r="B42" s="447" t="s">
        <v>83</v>
      </c>
      <c r="C42" s="442" t="s">
        <v>679</v>
      </c>
      <c r="D42" s="415" t="s">
        <v>979</v>
      </c>
      <c r="E42" s="416" t="s">
        <v>1189</v>
      </c>
      <c r="F42" s="417" t="s">
        <v>1057</v>
      </c>
      <c r="G42" s="418">
        <v>1851.37</v>
      </c>
      <c r="H42" s="419">
        <v>81.739999999999995</v>
      </c>
      <c r="I42" s="420">
        <v>151330.98000000001</v>
      </c>
      <c r="J42" s="441">
        <v>5.7875570329016697E-3</v>
      </c>
      <c r="K42" s="456">
        <f t="shared" si="1"/>
        <v>0.67353528707082178</v>
      </c>
      <c r="M42" s="313">
        <f t="shared" si="0"/>
        <v>925.68499999999995</v>
      </c>
    </row>
    <row r="43" spans="1:13" x14ac:dyDescent="0.2">
      <c r="A43">
        <v>42</v>
      </c>
      <c r="B43" s="448" t="s">
        <v>59</v>
      </c>
      <c r="C43" s="442" t="s">
        <v>74</v>
      </c>
      <c r="D43" s="415" t="s">
        <v>979</v>
      </c>
      <c r="E43" s="416" t="s">
        <v>1190</v>
      </c>
      <c r="F43" s="417" t="s">
        <v>842</v>
      </c>
      <c r="G43" s="418">
        <v>13740.4</v>
      </c>
      <c r="H43" s="419">
        <v>10.84</v>
      </c>
      <c r="I43" s="420">
        <v>148945.94</v>
      </c>
      <c r="J43" s="441">
        <v>5.6963426957860842E-3</v>
      </c>
      <c r="K43" s="456">
        <f t="shared" si="1"/>
        <v>0.67923162976660789</v>
      </c>
      <c r="M43" s="313">
        <f t="shared" si="0"/>
        <v>6870.2</v>
      </c>
    </row>
    <row r="44" spans="1:13" x14ac:dyDescent="0.2">
      <c r="A44">
        <v>43</v>
      </c>
      <c r="B44" s="445" t="s">
        <v>381</v>
      </c>
      <c r="C44" s="446" t="s">
        <v>545</v>
      </c>
      <c r="D44" s="415" t="s">
        <v>979</v>
      </c>
      <c r="E44" s="416" t="s">
        <v>1389</v>
      </c>
      <c r="F44" s="417" t="s">
        <v>25</v>
      </c>
      <c r="G44" s="418">
        <v>34338.870000000003</v>
      </c>
      <c r="H44" s="419">
        <v>4.32</v>
      </c>
      <c r="I44" s="420">
        <v>148343.92000000001</v>
      </c>
      <c r="J44" s="441">
        <v>5.673318823972478E-3</v>
      </c>
      <c r="K44" s="456">
        <f t="shared" si="1"/>
        <v>0.68490494859058038</v>
      </c>
      <c r="M44" s="313">
        <f t="shared" si="0"/>
        <v>17169.435000000001</v>
      </c>
    </row>
    <row r="45" spans="1:13" x14ac:dyDescent="0.2">
      <c r="A45">
        <v>44</v>
      </c>
      <c r="B45" s="449" t="s">
        <v>559</v>
      </c>
      <c r="C45" s="446" t="s">
        <v>957</v>
      </c>
      <c r="D45" s="437" t="s">
        <v>979</v>
      </c>
      <c r="E45" s="438" t="s">
        <v>1413</v>
      </c>
      <c r="F45" s="439" t="s">
        <v>25</v>
      </c>
      <c r="G45" s="418">
        <v>1374.85</v>
      </c>
      <c r="H45" s="419">
        <v>107.12</v>
      </c>
      <c r="I45" s="420">
        <v>147273.93</v>
      </c>
      <c r="J45" s="441">
        <v>5.6323977372945587E-3</v>
      </c>
      <c r="K45" s="456">
        <f t="shared" si="1"/>
        <v>0.69053734632787489</v>
      </c>
      <c r="M45" s="313">
        <f t="shared" si="0"/>
        <v>687.42499999999995</v>
      </c>
    </row>
    <row r="46" spans="1:13" ht="25.5" x14ac:dyDescent="0.2">
      <c r="A46">
        <v>45</v>
      </c>
      <c r="B46" s="429" t="s">
        <v>1031</v>
      </c>
      <c r="C46" s="450" t="s">
        <v>949</v>
      </c>
      <c r="D46" s="415" t="s">
        <v>979</v>
      </c>
      <c r="E46" s="416" t="s">
        <v>1251</v>
      </c>
      <c r="F46" s="417" t="s">
        <v>25</v>
      </c>
      <c r="G46" s="418">
        <v>111.81</v>
      </c>
      <c r="H46" s="419">
        <v>1295.43</v>
      </c>
      <c r="I46" s="420">
        <v>144842.03</v>
      </c>
      <c r="J46" s="421">
        <v>5.5393912692976313E-3</v>
      </c>
      <c r="K46" s="456">
        <f t="shared" si="1"/>
        <v>0.69607673759717248</v>
      </c>
      <c r="M46" s="313">
        <f t="shared" si="0"/>
        <v>55.905000000000001</v>
      </c>
    </row>
    <row r="47" spans="1:13" ht="25.5" x14ac:dyDescent="0.2">
      <c r="A47">
        <v>46</v>
      </c>
      <c r="B47" s="429" t="s">
        <v>469</v>
      </c>
      <c r="C47" s="433" t="s">
        <v>468</v>
      </c>
      <c r="D47" s="415" t="s">
        <v>979</v>
      </c>
      <c r="E47" s="416" t="s">
        <v>1472</v>
      </c>
      <c r="F47" s="417" t="s">
        <v>1057</v>
      </c>
      <c r="G47" s="418">
        <v>4263.62</v>
      </c>
      <c r="H47" s="419">
        <v>33.83</v>
      </c>
      <c r="I47" s="420">
        <v>144238.26</v>
      </c>
      <c r="J47" s="427">
        <v>5.5163004698476114E-3</v>
      </c>
      <c r="K47" s="456">
        <f t="shared" si="1"/>
        <v>0.70159303806702011</v>
      </c>
      <c r="M47" s="313">
        <f t="shared" si="0"/>
        <v>2131.81</v>
      </c>
    </row>
    <row r="48" spans="1:13" x14ac:dyDescent="0.2">
      <c r="A48">
        <v>47</v>
      </c>
      <c r="B48" s="429" t="s">
        <v>344</v>
      </c>
      <c r="C48" s="433" t="s">
        <v>364</v>
      </c>
      <c r="D48" s="415" t="s">
        <v>979</v>
      </c>
      <c r="E48" s="416" t="s">
        <v>1369</v>
      </c>
      <c r="F48" s="417" t="s">
        <v>25</v>
      </c>
      <c r="G48" s="418">
        <v>4429</v>
      </c>
      <c r="H48" s="419">
        <v>32.450000000000003</v>
      </c>
      <c r="I48" s="420">
        <v>143721.04999999999</v>
      </c>
      <c r="J48" s="427">
        <v>5.4965201025164332E-3</v>
      </c>
      <c r="K48" s="456">
        <f t="shared" si="1"/>
        <v>0.70708955816953656</v>
      </c>
      <c r="M48" s="313">
        <f t="shared" si="0"/>
        <v>2214.5</v>
      </c>
    </row>
    <row r="49" spans="1:13" x14ac:dyDescent="0.2">
      <c r="A49">
        <v>48</v>
      </c>
      <c r="B49" s="431" t="s">
        <v>821</v>
      </c>
      <c r="C49" s="433">
        <v>84647</v>
      </c>
      <c r="D49" s="415" t="s">
        <v>1126</v>
      </c>
      <c r="E49" s="416" t="s">
        <v>1542</v>
      </c>
      <c r="F49" s="417" t="s">
        <v>1057</v>
      </c>
      <c r="G49" s="418">
        <v>707.2</v>
      </c>
      <c r="H49" s="419">
        <v>190.59</v>
      </c>
      <c r="I49" s="420">
        <v>134785.25</v>
      </c>
      <c r="J49" s="427">
        <v>5.1547761176786782E-3</v>
      </c>
      <c r="K49" s="456">
        <f t="shared" si="1"/>
        <v>0.71224433428721523</v>
      </c>
      <c r="M49" s="313">
        <f t="shared" si="0"/>
        <v>353.6</v>
      </c>
    </row>
    <row r="50" spans="1:13" x14ac:dyDescent="0.2">
      <c r="A50">
        <v>49</v>
      </c>
      <c r="B50" s="429" t="s">
        <v>481</v>
      </c>
      <c r="C50" s="433" t="s">
        <v>482</v>
      </c>
      <c r="D50" s="415" t="s">
        <v>979</v>
      </c>
      <c r="E50" s="416" t="s">
        <v>1489</v>
      </c>
      <c r="F50" s="417" t="s">
        <v>1057</v>
      </c>
      <c r="G50" s="418">
        <v>4157.3100000000004</v>
      </c>
      <c r="H50" s="419">
        <v>31.35</v>
      </c>
      <c r="I50" s="420">
        <v>130331.67</v>
      </c>
      <c r="J50" s="427">
        <v>4.9844517845474825E-3</v>
      </c>
      <c r="K50" s="456">
        <f t="shared" si="1"/>
        <v>0.71722878607176266</v>
      </c>
      <c r="M50" s="313">
        <f t="shared" si="0"/>
        <v>2078.6550000000002</v>
      </c>
    </row>
    <row r="51" spans="1:13" ht="25.5" x14ac:dyDescent="0.2">
      <c r="A51">
        <v>50</v>
      </c>
      <c r="B51" s="429" t="s">
        <v>1032</v>
      </c>
      <c r="C51" s="430" t="s">
        <v>142</v>
      </c>
      <c r="D51" s="415" t="s">
        <v>979</v>
      </c>
      <c r="E51" s="416" t="s">
        <v>1247</v>
      </c>
      <c r="F51" s="417" t="s">
        <v>842</v>
      </c>
      <c r="G51" s="418">
        <v>5928.13</v>
      </c>
      <c r="H51" s="419">
        <v>21.96</v>
      </c>
      <c r="I51" s="420">
        <v>130181.73</v>
      </c>
      <c r="J51" s="427">
        <v>4.978717424659552E-3</v>
      </c>
      <c r="K51" s="456">
        <f t="shared" si="1"/>
        <v>0.72220750349642227</v>
      </c>
      <c r="M51" s="313">
        <f t="shared" si="0"/>
        <v>2964.0650000000001</v>
      </c>
    </row>
    <row r="52" spans="1:13" x14ac:dyDescent="0.2">
      <c r="A52">
        <v>51</v>
      </c>
      <c r="B52" s="422" t="s">
        <v>1131</v>
      </c>
      <c r="C52" s="430" t="s">
        <v>445</v>
      </c>
      <c r="D52" s="415" t="s">
        <v>979</v>
      </c>
      <c r="E52" s="416" t="s">
        <v>1466</v>
      </c>
      <c r="F52" s="417" t="s">
        <v>1057</v>
      </c>
      <c r="G52" s="418">
        <v>9080.09</v>
      </c>
      <c r="H52" s="419">
        <v>13.04</v>
      </c>
      <c r="I52" s="420">
        <v>118404.37</v>
      </c>
      <c r="J52" s="427">
        <v>4.5282997858058635E-3</v>
      </c>
      <c r="K52" s="456">
        <f t="shared" si="1"/>
        <v>0.72673580328222809</v>
      </c>
      <c r="M52" s="313">
        <f t="shared" si="0"/>
        <v>4540.0450000000001</v>
      </c>
    </row>
    <row r="53" spans="1:13" ht="25.5" x14ac:dyDescent="0.2">
      <c r="A53">
        <v>52</v>
      </c>
      <c r="B53" s="431" t="s">
        <v>218</v>
      </c>
      <c r="C53" s="433" t="s">
        <v>219</v>
      </c>
      <c r="D53" s="415" t="s">
        <v>979</v>
      </c>
      <c r="E53" s="416" t="s">
        <v>1300</v>
      </c>
      <c r="F53" s="417" t="s">
        <v>25</v>
      </c>
      <c r="G53" s="418">
        <v>571</v>
      </c>
      <c r="H53" s="419">
        <v>200.26</v>
      </c>
      <c r="I53" s="420">
        <v>114348.46</v>
      </c>
      <c r="J53" s="427">
        <v>4.3731840887733311E-3</v>
      </c>
      <c r="K53" s="456">
        <f t="shared" si="1"/>
        <v>0.73110898737100138</v>
      </c>
      <c r="M53" s="313">
        <f t="shared" si="0"/>
        <v>285.5</v>
      </c>
    </row>
    <row r="54" spans="1:13" ht="26.25" thickBot="1" x14ac:dyDescent="0.25">
      <c r="A54">
        <v>53</v>
      </c>
      <c r="B54" s="431" t="s">
        <v>715</v>
      </c>
      <c r="C54" s="451" t="s">
        <v>940</v>
      </c>
      <c r="D54" s="415" t="s">
        <v>979</v>
      </c>
      <c r="E54" s="416" t="s">
        <v>1203</v>
      </c>
      <c r="F54" s="417" t="s">
        <v>1057</v>
      </c>
      <c r="G54" s="418">
        <v>1821.91</v>
      </c>
      <c r="H54" s="419">
        <v>62.29</v>
      </c>
      <c r="I54" s="420">
        <v>113486.77</v>
      </c>
      <c r="J54" s="452">
        <v>4.3402293030468326E-3</v>
      </c>
      <c r="K54" s="456">
        <f t="shared" si="1"/>
        <v>0.73544921667404817</v>
      </c>
      <c r="M54" s="313">
        <f t="shared" si="0"/>
        <v>910.95500000000004</v>
      </c>
    </row>
    <row r="55" spans="1:13" x14ac:dyDescent="0.2">
      <c r="A55">
        <v>54</v>
      </c>
      <c r="B55" s="431" t="s">
        <v>782</v>
      </c>
      <c r="C55" s="453" t="s">
        <v>578</v>
      </c>
      <c r="D55" s="415" t="s">
        <v>1060</v>
      </c>
      <c r="E55" s="416" t="s">
        <v>1267</v>
      </c>
      <c r="F55" s="417" t="s">
        <v>31</v>
      </c>
      <c r="G55" s="418">
        <v>312.67</v>
      </c>
      <c r="H55" s="419">
        <v>355.09</v>
      </c>
      <c r="I55" s="420">
        <v>111025.99</v>
      </c>
      <c r="J55" s="421">
        <v>4.2461183378272602E-3</v>
      </c>
      <c r="K55" s="456">
        <f t="shared" si="1"/>
        <v>0.73969533501187545</v>
      </c>
      <c r="M55" s="313">
        <f t="shared" si="0"/>
        <v>156.33500000000001</v>
      </c>
    </row>
    <row r="56" spans="1:13" x14ac:dyDescent="0.2">
      <c r="A56">
        <v>55</v>
      </c>
      <c r="B56" s="429" t="s">
        <v>107</v>
      </c>
      <c r="C56" s="430" t="s">
        <v>108</v>
      </c>
      <c r="D56" s="415" t="s">
        <v>979</v>
      </c>
      <c r="E56" s="416" t="s">
        <v>1222</v>
      </c>
      <c r="F56" s="417" t="s">
        <v>172</v>
      </c>
      <c r="G56" s="418">
        <v>56</v>
      </c>
      <c r="H56" s="419">
        <v>1960.13</v>
      </c>
      <c r="I56" s="420">
        <v>109767.28</v>
      </c>
      <c r="J56" s="427">
        <v>4.1979797748384808E-3</v>
      </c>
      <c r="K56" s="456">
        <f t="shared" si="1"/>
        <v>0.74389331478671394</v>
      </c>
      <c r="M56" s="313">
        <f t="shared" si="0"/>
        <v>28</v>
      </c>
    </row>
    <row r="57" spans="1:13" x14ac:dyDescent="0.2">
      <c r="A57">
        <v>56</v>
      </c>
      <c r="B57" s="429" t="s">
        <v>627</v>
      </c>
      <c r="C57" s="433" t="s">
        <v>527</v>
      </c>
      <c r="D57" s="415" t="s">
        <v>979</v>
      </c>
      <c r="E57" s="416" t="s">
        <v>1543</v>
      </c>
      <c r="F57" s="417" t="s">
        <v>1057</v>
      </c>
      <c r="G57" s="418">
        <v>6538.53</v>
      </c>
      <c r="H57" s="419">
        <v>15.52</v>
      </c>
      <c r="I57" s="420">
        <v>101477.99</v>
      </c>
      <c r="J57" s="427">
        <v>3.8809611535537882E-3</v>
      </c>
      <c r="K57" s="456">
        <f t="shared" si="1"/>
        <v>0.74777427594026769</v>
      </c>
      <c r="M57" s="313">
        <f t="shared" si="0"/>
        <v>3269.2649999999999</v>
      </c>
    </row>
    <row r="58" spans="1:13" x14ac:dyDescent="0.2">
      <c r="A58">
        <v>57</v>
      </c>
      <c r="B58" s="434" t="s">
        <v>772</v>
      </c>
      <c r="C58" s="430" t="s">
        <v>586</v>
      </c>
      <c r="D58" s="415" t="s">
        <v>979</v>
      </c>
      <c r="E58" s="416" t="s">
        <v>1179</v>
      </c>
      <c r="F58" s="417" t="s">
        <v>1170</v>
      </c>
      <c r="G58" s="418">
        <v>1515.81</v>
      </c>
      <c r="H58" s="419">
        <v>66.510000000000005</v>
      </c>
      <c r="I58" s="420">
        <v>100816.52</v>
      </c>
      <c r="J58" s="427">
        <v>3.8556636543202972E-3</v>
      </c>
      <c r="K58" s="456">
        <f t="shared" si="1"/>
        <v>0.75162993959458801</v>
      </c>
      <c r="M58" s="313">
        <f t="shared" si="0"/>
        <v>757.90499999999997</v>
      </c>
    </row>
    <row r="59" spans="1:13" x14ac:dyDescent="0.2">
      <c r="A59">
        <v>58</v>
      </c>
      <c r="B59" s="431" t="s">
        <v>79</v>
      </c>
      <c r="C59" s="432" t="s">
        <v>785</v>
      </c>
      <c r="D59" s="415" t="s">
        <v>979</v>
      </c>
      <c r="E59" s="416" t="s">
        <v>1199</v>
      </c>
      <c r="F59" s="417" t="s">
        <v>1170</v>
      </c>
      <c r="G59" s="418">
        <v>227.56</v>
      </c>
      <c r="H59" s="419">
        <v>438.95</v>
      </c>
      <c r="I59" s="420">
        <v>99887.46</v>
      </c>
      <c r="J59" s="427">
        <v>3.8201323458136871E-3</v>
      </c>
      <c r="K59" s="456">
        <f t="shared" si="1"/>
        <v>0.7554500719404017</v>
      </c>
      <c r="M59" s="313">
        <f t="shared" si="0"/>
        <v>113.78</v>
      </c>
    </row>
    <row r="60" spans="1:13" x14ac:dyDescent="0.2">
      <c r="A60">
        <v>59</v>
      </c>
      <c r="B60" s="434" t="s">
        <v>127</v>
      </c>
      <c r="C60" s="430" t="s">
        <v>946</v>
      </c>
      <c r="D60" s="415" t="s">
        <v>979</v>
      </c>
      <c r="E60" s="416" t="s">
        <v>1235</v>
      </c>
      <c r="F60" s="417" t="s">
        <v>1057</v>
      </c>
      <c r="G60" s="418">
        <v>117</v>
      </c>
      <c r="H60" s="419">
        <v>842.18</v>
      </c>
      <c r="I60" s="420">
        <v>98535.06</v>
      </c>
      <c r="J60" s="427">
        <v>3.7684106683931336E-3</v>
      </c>
      <c r="K60" s="456">
        <f t="shared" si="1"/>
        <v>0.75921848260879488</v>
      </c>
      <c r="M60" s="313">
        <f t="shared" si="0"/>
        <v>58.5</v>
      </c>
    </row>
    <row r="61" spans="1:13" ht="25.5" x14ac:dyDescent="0.2">
      <c r="A61">
        <v>60</v>
      </c>
      <c r="B61" s="429" t="s">
        <v>461</v>
      </c>
      <c r="C61" s="433" t="s">
        <v>595</v>
      </c>
      <c r="D61" s="415" t="s">
        <v>979</v>
      </c>
      <c r="E61" s="416" t="s">
        <v>1474</v>
      </c>
      <c r="F61" s="417" t="s">
        <v>1057</v>
      </c>
      <c r="G61" s="418">
        <v>329.07</v>
      </c>
      <c r="H61" s="419">
        <v>295.01</v>
      </c>
      <c r="I61" s="420">
        <v>97078.94</v>
      </c>
      <c r="J61" s="427">
        <v>3.7127222855732459E-3</v>
      </c>
      <c r="K61" s="456">
        <f t="shared" si="1"/>
        <v>0.76293120489436816</v>
      </c>
      <c r="M61" s="313">
        <f t="shared" si="0"/>
        <v>164.535</v>
      </c>
    </row>
    <row r="62" spans="1:13" x14ac:dyDescent="0.2">
      <c r="A62">
        <v>61</v>
      </c>
      <c r="B62" s="413" t="s">
        <v>1014</v>
      </c>
      <c r="C62" s="432" t="s">
        <v>514</v>
      </c>
      <c r="D62" s="415" t="s">
        <v>979</v>
      </c>
      <c r="E62" s="416" t="s">
        <v>1209</v>
      </c>
      <c r="F62" s="417" t="s">
        <v>1057</v>
      </c>
      <c r="G62" s="418">
        <v>4679</v>
      </c>
      <c r="H62" s="419">
        <v>20.58</v>
      </c>
      <c r="I62" s="420">
        <v>96293.82</v>
      </c>
      <c r="J62" s="427">
        <v>3.682695870772577E-3</v>
      </c>
      <c r="K62" s="456">
        <f t="shared" si="1"/>
        <v>0.76661390076514069</v>
      </c>
      <c r="M62" s="313">
        <f t="shared" si="0"/>
        <v>2339.5</v>
      </c>
    </row>
    <row r="63" spans="1:13" x14ac:dyDescent="0.2">
      <c r="A63">
        <v>62</v>
      </c>
      <c r="B63" s="429" t="s">
        <v>507</v>
      </c>
      <c r="C63" s="433" t="s">
        <v>591</v>
      </c>
      <c r="D63" s="415" t="s">
        <v>979</v>
      </c>
      <c r="E63" s="416" t="s">
        <v>1500</v>
      </c>
      <c r="F63" s="417" t="s">
        <v>172</v>
      </c>
      <c r="G63" s="418">
        <v>1</v>
      </c>
      <c r="H63" s="419">
        <v>93061.8</v>
      </c>
      <c r="I63" s="420">
        <v>93061.8</v>
      </c>
      <c r="J63" s="427">
        <v>3.559089322520006E-3</v>
      </c>
      <c r="K63" s="456">
        <f t="shared" si="1"/>
        <v>0.77017299008766071</v>
      </c>
      <c r="M63" s="477">
        <v>1</v>
      </c>
    </row>
    <row r="64" spans="1:13" x14ac:dyDescent="0.2">
      <c r="A64">
        <v>63</v>
      </c>
      <c r="B64" s="429" t="s">
        <v>455</v>
      </c>
      <c r="C64" s="433" t="s">
        <v>581</v>
      </c>
      <c r="D64" s="415" t="s">
        <v>979</v>
      </c>
      <c r="E64" s="416" t="s">
        <v>1465</v>
      </c>
      <c r="F64" s="417" t="s">
        <v>1057</v>
      </c>
      <c r="G64" s="418">
        <v>444.3</v>
      </c>
      <c r="H64" s="419">
        <v>200.58</v>
      </c>
      <c r="I64" s="420">
        <v>89117.69</v>
      </c>
      <c r="J64" s="427">
        <v>3.4082493453452211E-3</v>
      </c>
      <c r="K64" s="456">
        <f t="shared" si="1"/>
        <v>0.77358123943300594</v>
      </c>
      <c r="M64" s="313">
        <f t="shared" si="0"/>
        <v>222.15</v>
      </c>
    </row>
    <row r="65" spans="1:13" x14ac:dyDescent="0.2">
      <c r="A65">
        <v>64</v>
      </c>
      <c r="B65" s="429" t="s">
        <v>453</v>
      </c>
      <c r="C65" s="433" t="s">
        <v>456</v>
      </c>
      <c r="D65" s="415" t="s">
        <v>979</v>
      </c>
      <c r="E65" s="416" t="s">
        <v>1471</v>
      </c>
      <c r="F65" s="417" t="s">
        <v>1057</v>
      </c>
      <c r="G65" s="418">
        <v>2695.15</v>
      </c>
      <c r="H65" s="419">
        <v>32.5</v>
      </c>
      <c r="I65" s="420">
        <v>87592.38</v>
      </c>
      <c r="J65" s="427">
        <v>3.3499148350033519E-3</v>
      </c>
      <c r="K65" s="456">
        <f t="shared" si="1"/>
        <v>0.77693115426800929</v>
      </c>
      <c r="M65" s="313">
        <f t="shared" si="0"/>
        <v>1347.575</v>
      </c>
    </row>
    <row r="66" spans="1:13" x14ac:dyDescent="0.2">
      <c r="A66">
        <v>65</v>
      </c>
      <c r="B66" s="422" t="s">
        <v>440</v>
      </c>
      <c r="C66" s="433" t="s">
        <v>443</v>
      </c>
      <c r="D66" s="415" t="s">
        <v>979</v>
      </c>
      <c r="E66" s="416" t="s">
        <v>1464</v>
      </c>
      <c r="F66" s="417" t="s">
        <v>1057</v>
      </c>
      <c r="G66" s="418">
        <v>1324.27</v>
      </c>
      <c r="H66" s="419">
        <v>65.05</v>
      </c>
      <c r="I66" s="420">
        <v>86143.76</v>
      </c>
      <c r="J66" s="427">
        <v>3.294513284910951E-3</v>
      </c>
      <c r="K66" s="456">
        <f t="shared" si="1"/>
        <v>0.78022566755292022</v>
      </c>
      <c r="M66" s="313">
        <f t="shared" si="0"/>
        <v>662.13499999999999</v>
      </c>
    </row>
    <row r="67" spans="1:13" ht="38.25" x14ac:dyDescent="0.2">
      <c r="A67">
        <v>66</v>
      </c>
      <c r="B67" s="424" t="s">
        <v>574</v>
      </c>
      <c r="C67" s="454">
        <v>200535</v>
      </c>
      <c r="D67" s="415" t="s">
        <v>1127</v>
      </c>
      <c r="E67" s="416" t="s">
        <v>1156</v>
      </c>
      <c r="F67" s="417" t="s">
        <v>1157</v>
      </c>
      <c r="G67" s="455">
        <v>6</v>
      </c>
      <c r="H67" s="419">
        <v>14044.46</v>
      </c>
      <c r="I67" s="420">
        <v>84266.76</v>
      </c>
      <c r="J67" s="421">
        <v>3.2227286143117358E-3</v>
      </c>
      <c r="K67" s="456">
        <f t="shared" si="1"/>
        <v>0.78344839616723194</v>
      </c>
      <c r="M67" s="313">
        <f t="shared" ref="M67:M130" si="2">$M$1*G67</f>
        <v>3</v>
      </c>
    </row>
    <row r="68" spans="1:13" x14ac:dyDescent="0.2">
      <c r="A68">
        <v>67</v>
      </c>
      <c r="B68" s="424" t="s">
        <v>143</v>
      </c>
      <c r="C68" s="432" t="s">
        <v>144</v>
      </c>
      <c r="D68" s="415" t="s">
        <v>979</v>
      </c>
      <c r="E68" s="416" t="s">
        <v>1252</v>
      </c>
      <c r="F68" s="417" t="s">
        <v>1057</v>
      </c>
      <c r="G68" s="418">
        <v>4207.17</v>
      </c>
      <c r="H68" s="419">
        <v>19.5</v>
      </c>
      <c r="I68" s="420">
        <v>82039.820000000007</v>
      </c>
      <c r="J68" s="427">
        <v>3.137560711091589E-3</v>
      </c>
      <c r="K68" s="456">
        <f t="shared" ref="K68:K73" si="3">J68+K67</f>
        <v>0.78658595687832356</v>
      </c>
      <c r="M68" s="313">
        <f t="shared" si="2"/>
        <v>2103.585</v>
      </c>
    </row>
    <row r="69" spans="1:13" ht="38.25" x14ac:dyDescent="0.2">
      <c r="A69">
        <v>68</v>
      </c>
      <c r="B69" s="424" t="s">
        <v>149</v>
      </c>
      <c r="C69" s="432" t="s">
        <v>951</v>
      </c>
      <c r="D69" s="415" t="s">
        <v>979</v>
      </c>
      <c r="E69" s="416" t="s">
        <v>1248</v>
      </c>
      <c r="F69" s="417" t="s">
        <v>1057</v>
      </c>
      <c r="G69" s="418">
        <v>641.99</v>
      </c>
      <c r="H69" s="419">
        <v>123.52</v>
      </c>
      <c r="I69" s="420">
        <v>79298.600000000006</v>
      </c>
      <c r="J69" s="427">
        <v>3.0327244965258028E-3</v>
      </c>
      <c r="K69" s="456">
        <f t="shared" si="3"/>
        <v>0.78961868137484936</v>
      </c>
      <c r="M69" s="313">
        <f t="shared" si="2"/>
        <v>320.995</v>
      </c>
    </row>
    <row r="70" spans="1:13" x14ac:dyDescent="0.2">
      <c r="A70">
        <v>69</v>
      </c>
      <c r="B70" s="413" t="s">
        <v>1015</v>
      </c>
      <c r="C70" s="432" t="s">
        <v>942</v>
      </c>
      <c r="D70" s="415" t="s">
        <v>979</v>
      </c>
      <c r="E70" s="416" t="s">
        <v>1190</v>
      </c>
      <c r="F70" s="417" t="s">
        <v>842</v>
      </c>
      <c r="G70" s="418">
        <v>7056.65</v>
      </c>
      <c r="H70" s="419">
        <v>10.84</v>
      </c>
      <c r="I70" s="420">
        <v>76494.09</v>
      </c>
      <c r="J70" s="427">
        <v>2.9254677961836578E-3</v>
      </c>
      <c r="K70" s="456">
        <f t="shared" si="3"/>
        <v>0.792544149171033</v>
      </c>
      <c r="M70" s="313">
        <f t="shared" si="2"/>
        <v>3528.3249999999998</v>
      </c>
    </row>
    <row r="71" spans="1:13" x14ac:dyDescent="0.2">
      <c r="A71">
        <v>70</v>
      </c>
      <c r="B71" s="429" t="s">
        <v>613</v>
      </c>
      <c r="C71" s="433" t="s">
        <v>517</v>
      </c>
      <c r="D71" s="415" t="s">
        <v>979</v>
      </c>
      <c r="E71" s="416" t="s">
        <v>1515</v>
      </c>
      <c r="F71" s="417" t="s">
        <v>25</v>
      </c>
      <c r="G71" s="418">
        <v>463.26</v>
      </c>
      <c r="H71" s="419">
        <v>163.54</v>
      </c>
      <c r="I71" s="420">
        <v>75761.539999999994</v>
      </c>
      <c r="J71" s="427">
        <v>2.8974518875808579E-3</v>
      </c>
      <c r="K71" s="456">
        <f t="shared" si="3"/>
        <v>0.79544160105861383</v>
      </c>
      <c r="M71" s="313">
        <f t="shared" si="2"/>
        <v>231.63</v>
      </c>
    </row>
    <row r="72" spans="1:13" x14ac:dyDescent="0.2">
      <c r="A72">
        <v>71</v>
      </c>
      <c r="B72" s="429" t="s">
        <v>768</v>
      </c>
      <c r="C72" s="433" t="s">
        <v>637</v>
      </c>
      <c r="D72" s="415" t="s">
        <v>979</v>
      </c>
      <c r="E72" s="416" t="s">
        <v>1255</v>
      </c>
      <c r="F72" s="417" t="s">
        <v>1057</v>
      </c>
      <c r="G72" s="418">
        <v>620.36</v>
      </c>
      <c r="H72" s="419">
        <v>122.07</v>
      </c>
      <c r="I72" s="420">
        <v>75727.350000000006</v>
      </c>
      <c r="J72" s="427">
        <v>2.8961443127871519E-3</v>
      </c>
      <c r="K72" s="456">
        <f t="shared" si="3"/>
        <v>0.79833774537140101</v>
      </c>
      <c r="M72" s="313">
        <f t="shared" si="2"/>
        <v>310.18</v>
      </c>
    </row>
    <row r="73" spans="1:13" ht="25.5" x14ac:dyDescent="0.2">
      <c r="A73">
        <v>72</v>
      </c>
      <c r="B73" s="413" t="s">
        <v>1021</v>
      </c>
      <c r="C73" s="432" t="s">
        <v>862</v>
      </c>
      <c r="D73" s="415" t="s">
        <v>1060</v>
      </c>
      <c r="E73" s="416" t="s">
        <v>1134</v>
      </c>
      <c r="F73" s="417" t="s">
        <v>5</v>
      </c>
      <c r="G73" s="418">
        <v>80.64</v>
      </c>
      <c r="H73" s="419">
        <v>921.02</v>
      </c>
      <c r="I73" s="420">
        <v>74271.05</v>
      </c>
      <c r="J73" s="427">
        <v>2.8404490459818044E-3</v>
      </c>
      <c r="K73" s="456">
        <f t="shared" si="3"/>
        <v>0.80117819441738281</v>
      </c>
      <c r="M73" s="313">
        <f t="shared" si="2"/>
        <v>40.32</v>
      </c>
    </row>
    <row r="74" spans="1:13" x14ac:dyDescent="0.2">
      <c r="A74">
        <v>73</v>
      </c>
      <c r="B74" s="111" t="s">
        <v>759</v>
      </c>
      <c r="C74" s="54" t="s">
        <v>516</v>
      </c>
      <c r="D74" s="211" t="s">
        <v>979</v>
      </c>
      <c r="E74" s="141" t="s">
        <v>1512</v>
      </c>
      <c r="F74" s="33" t="s">
        <v>25</v>
      </c>
      <c r="G74" s="165">
        <v>533.04</v>
      </c>
      <c r="H74" s="34">
        <v>130.22999999999999</v>
      </c>
      <c r="I74" s="35">
        <v>69417.8</v>
      </c>
      <c r="J74" s="106">
        <v>2.6548395880246164E-3</v>
      </c>
      <c r="M74" s="313">
        <f t="shared" si="2"/>
        <v>266.52</v>
      </c>
    </row>
    <row r="75" spans="1:13" ht="25.5" x14ac:dyDescent="0.2">
      <c r="A75">
        <v>74</v>
      </c>
      <c r="B75" s="111" t="s">
        <v>418</v>
      </c>
      <c r="C75" s="52" t="s">
        <v>419</v>
      </c>
      <c r="D75" s="211" t="s">
        <v>979</v>
      </c>
      <c r="E75" s="141" t="s">
        <v>1417</v>
      </c>
      <c r="F75" s="33" t="s">
        <v>25</v>
      </c>
      <c r="G75" s="165">
        <v>1364</v>
      </c>
      <c r="H75" s="34">
        <v>49.85</v>
      </c>
      <c r="I75" s="35">
        <v>67995.399999999994</v>
      </c>
      <c r="J75" s="105">
        <v>2.6004408051475123E-3</v>
      </c>
      <c r="M75" s="313">
        <f t="shared" si="2"/>
        <v>682</v>
      </c>
    </row>
    <row r="76" spans="1:13" ht="51" x14ac:dyDescent="0.2">
      <c r="A76">
        <v>75</v>
      </c>
      <c r="B76" s="111" t="s">
        <v>457</v>
      </c>
      <c r="C76" s="54" t="s">
        <v>865</v>
      </c>
      <c r="D76" s="211" t="s">
        <v>1060</v>
      </c>
      <c r="E76" s="141" t="s">
        <v>1132</v>
      </c>
      <c r="F76" s="33" t="s">
        <v>1057</v>
      </c>
      <c r="G76" s="165">
        <v>305.64</v>
      </c>
      <c r="H76" s="34">
        <v>210.34</v>
      </c>
      <c r="I76" s="35">
        <v>64288.32</v>
      </c>
      <c r="J76" s="106">
        <v>2.4586658894922443E-3</v>
      </c>
      <c r="M76" s="313">
        <f t="shared" si="2"/>
        <v>152.82</v>
      </c>
    </row>
    <row r="77" spans="1:13" x14ac:dyDescent="0.2">
      <c r="A77">
        <v>76</v>
      </c>
      <c r="B77" s="111" t="s">
        <v>416</v>
      </c>
      <c r="C77" s="54" t="s">
        <v>421</v>
      </c>
      <c r="D77" s="211" t="s">
        <v>979</v>
      </c>
      <c r="E77" s="141" t="s">
        <v>1416</v>
      </c>
      <c r="F77" s="33" t="s">
        <v>25</v>
      </c>
      <c r="G77" s="165">
        <v>1004</v>
      </c>
      <c r="H77" s="34">
        <v>61.01</v>
      </c>
      <c r="I77" s="35">
        <v>61254.04</v>
      </c>
      <c r="J77" s="106">
        <v>2.3426217817107916E-3</v>
      </c>
      <c r="M77" s="313">
        <f t="shared" si="2"/>
        <v>502</v>
      </c>
    </row>
    <row r="78" spans="1:13" x14ac:dyDescent="0.2">
      <c r="A78">
        <v>77</v>
      </c>
      <c r="B78" s="111" t="s">
        <v>614</v>
      </c>
      <c r="C78" s="54" t="s">
        <v>518</v>
      </c>
      <c r="D78" s="211" t="s">
        <v>979</v>
      </c>
      <c r="E78" s="141" t="s">
        <v>1516</v>
      </c>
      <c r="F78" s="33" t="s">
        <v>25</v>
      </c>
      <c r="G78" s="165">
        <v>463.26</v>
      </c>
      <c r="H78" s="34">
        <v>130.29</v>
      </c>
      <c r="I78" s="35">
        <v>60358.15</v>
      </c>
      <c r="J78" s="106">
        <v>2.3083590387469499E-3</v>
      </c>
      <c r="M78" s="313">
        <f t="shared" si="2"/>
        <v>231.63</v>
      </c>
    </row>
    <row r="79" spans="1:13" x14ac:dyDescent="0.2">
      <c r="A79">
        <v>78</v>
      </c>
      <c r="B79" s="111" t="s">
        <v>504</v>
      </c>
      <c r="C79" s="52" t="s">
        <v>458</v>
      </c>
      <c r="D79" s="211" t="s">
        <v>979</v>
      </c>
      <c r="E79" s="141" t="s">
        <v>1496</v>
      </c>
      <c r="F79" s="33" t="s">
        <v>1057</v>
      </c>
      <c r="G79" s="165">
        <v>2073</v>
      </c>
      <c r="H79" s="34">
        <v>28.13</v>
      </c>
      <c r="I79" s="35">
        <v>58313.49</v>
      </c>
      <c r="J79" s="105">
        <v>2.2301623181356597E-3</v>
      </c>
      <c r="M79" s="313">
        <f t="shared" si="2"/>
        <v>1036.5</v>
      </c>
    </row>
    <row r="80" spans="1:13" x14ac:dyDescent="0.2">
      <c r="A80">
        <v>79</v>
      </c>
      <c r="B80" s="108" t="s">
        <v>771</v>
      </c>
      <c r="C80" s="37" t="s">
        <v>587</v>
      </c>
      <c r="D80" s="211" t="s">
        <v>979</v>
      </c>
      <c r="E80" s="141" t="s">
        <v>1178</v>
      </c>
      <c r="F80" s="33" t="s">
        <v>1057</v>
      </c>
      <c r="G80" s="165">
        <v>1520.71</v>
      </c>
      <c r="H80" s="34">
        <v>38.19</v>
      </c>
      <c r="I80" s="35">
        <v>58075.91</v>
      </c>
      <c r="J80" s="106">
        <v>2.2210762222161277E-3</v>
      </c>
      <c r="M80" s="313">
        <f t="shared" si="2"/>
        <v>760.35500000000002</v>
      </c>
    </row>
    <row r="81" spans="1:13" x14ac:dyDescent="0.2">
      <c r="A81">
        <v>80</v>
      </c>
      <c r="B81" s="110" t="s">
        <v>600</v>
      </c>
      <c r="C81" s="47" t="s">
        <v>96</v>
      </c>
      <c r="D81" s="211" t="s">
        <v>979</v>
      </c>
      <c r="E81" s="141" t="s">
        <v>1214</v>
      </c>
      <c r="F81" s="33" t="s">
        <v>25</v>
      </c>
      <c r="G81" s="165">
        <v>1557.46</v>
      </c>
      <c r="H81" s="34">
        <v>36.93</v>
      </c>
      <c r="I81" s="35">
        <v>57517</v>
      </c>
      <c r="J81" s="106">
        <v>2.1997010649201193E-3</v>
      </c>
      <c r="M81" s="313">
        <f t="shared" si="2"/>
        <v>778.73</v>
      </c>
    </row>
    <row r="82" spans="1:13" x14ac:dyDescent="0.2">
      <c r="A82">
        <v>81</v>
      </c>
      <c r="B82" s="138" t="s">
        <v>436</v>
      </c>
      <c r="C82" s="54" t="s">
        <v>437</v>
      </c>
      <c r="D82" s="211" t="s">
        <v>979</v>
      </c>
      <c r="E82" s="141" t="s">
        <v>863</v>
      </c>
      <c r="F82" s="33" t="s">
        <v>1057</v>
      </c>
      <c r="G82" s="165">
        <v>7692.28</v>
      </c>
      <c r="H82" s="34">
        <v>7.26</v>
      </c>
      <c r="I82" s="35">
        <v>55845.95</v>
      </c>
      <c r="J82" s="106">
        <v>2.1357928210177118E-3</v>
      </c>
      <c r="M82" s="313">
        <f t="shared" si="2"/>
        <v>3846.14</v>
      </c>
    </row>
    <row r="83" spans="1:13" ht="25.5" x14ac:dyDescent="0.2">
      <c r="A83">
        <v>82</v>
      </c>
      <c r="B83" s="109" t="s">
        <v>280</v>
      </c>
      <c r="C83" s="54" t="s">
        <v>281</v>
      </c>
      <c r="D83" s="211" t="s">
        <v>979</v>
      </c>
      <c r="E83" s="141" t="s">
        <v>1334</v>
      </c>
      <c r="F83" s="33" t="s">
        <v>25</v>
      </c>
      <c r="G83" s="165">
        <v>683</v>
      </c>
      <c r="H83" s="34">
        <v>79.959999999999994</v>
      </c>
      <c r="I83" s="35">
        <v>54612.68</v>
      </c>
      <c r="J83" s="106">
        <v>2.0886271946405706E-3</v>
      </c>
      <c r="M83" s="313">
        <f t="shared" si="2"/>
        <v>341.5</v>
      </c>
    </row>
    <row r="84" spans="1:13" ht="25.5" x14ac:dyDescent="0.2">
      <c r="A84">
        <v>83</v>
      </c>
      <c r="B84" s="110" t="s">
        <v>97</v>
      </c>
      <c r="C84" s="47" t="s">
        <v>862</v>
      </c>
      <c r="D84" s="211" t="s">
        <v>1060</v>
      </c>
      <c r="E84" s="141" t="s">
        <v>1136</v>
      </c>
      <c r="F84" s="33" t="s">
        <v>5</v>
      </c>
      <c r="G84" s="165">
        <v>56.1</v>
      </c>
      <c r="H84" s="34">
        <v>921.02</v>
      </c>
      <c r="I84" s="35">
        <v>51669.22</v>
      </c>
      <c r="J84" s="106">
        <v>1.9760564399671737E-3</v>
      </c>
      <c r="M84" s="313">
        <f t="shared" si="2"/>
        <v>28.05</v>
      </c>
    </row>
    <row r="85" spans="1:13" x14ac:dyDescent="0.2">
      <c r="A85">
        <v>84</v>
      </c>
      <c r="B85" s="108" t="s">
        <v>56</v>
      </c>
      <c r="C85" s="37" t="s">
        <v>58</v>
      </c>
      <c r="D85" s="211" t="s">
        <v>979</v>
      </c>
      <c r="E85" s="141" t="s">
        <v>1188</v>
      </c>
      <c r="F85" s="33" t="s">
        <v>1057</v>
      </c>
      <c r="G85" s="165">
        <v>391.68</v>
      </c>
      <c r="H85" s="34">
        <v>130.72999999999999</v>
      </c>
      <c r="I85" s="35">
        <v>51204.33</v>
      </c>
      <c r="J85" s="106">
        <v>1.9582770177429495E-3</v>
      </c>
      <c r="M85" s="313">
        <f t="shared" si="2"/>
        <v>195.84</v>
      </c>
    </row>
    <row r="86" spans="1:13" ht="25.5" x14ac:dyDescent="0.2">
      <c r="A86">
        <v>85</v>
      </c>
      <c r="B86" s="357" t="s">
        <v>1024</v>
      </c>
      <c r="C86" s="355" t="s">
        <v>941</v>
      </c>
      <c r="D86" s="284" t="s">
        <v>979</v>
      </c>
      <c r="E86" s="285" t="s">
        <v>1216</v>
      </c>
      <c r="F86" s="286" t="s">
        <v>1057</v>
      </c>
      <c r="G86" s="358">
        <v>667.5</v>
      </c>
      <c r="H86" s="359">
        <v>76.290000000000006</v>
      </c>
      <c r="I86" s="360">
        <v>50923.58</v>
      </c>
      <c r="J86" s="362">
        <v>1.9475399126439991E-3</v>
      </c>
      <c r="M86" s="313">
        <f t="shared" si="2"/>
        <v>333.75</v>
      </c>
    </row>
    <row r="87" spans="1:13" ht="25.5" x14ac:dyDescent="0.2">
      <c r="A87">
        <v>86</v>
      </c>
      <c r="B87" s="111" t="s">
        <v>389</v>
      </c>
      <c r="C87" s="54" t="s">
        <v>398</v>
      </c>
      <c r="D87" s="211" t="s">
        <v>979</v>
      </c>
      <c r="E87" s="141" t="s">
        <v>1394</v>
      </c>
      <c r="F87" s="33" t="s">
        <v>172</v>
      </c>
      <c r="G87" s="165">
        <v>312</v>
      </c>
      <c r="H87" s="34">
        <v>162.15</v>
      </c>
      <c r="I87" s="35">
        <v>50590.8</v>
      </c>
      <c r="J87" s="106">
        <v>1.9348129533035587E-3</v>
      </c>
      <c r="M87" s="313">
        <f t="shared" si="2"/>
        <v>156</v>
      </c>
    </row>
    <row r="88" spans="1:13" x14ac:dyDescent="0.2">
      <c r="A88">
        <v>87</v>
      </c>
      <c r="B88" s="108" t="s">
        <v>60</v>
      </c>
      <c r="C88" s="47" t="s">
        <v>784</v>
      </c>
      <c r="D88" s="211" t="s">
        <v>979</v>
      </c>
      <c r="E88" s="141" t="s">
        <v>1191</v>
      </c>
      <c r="F88" s="33" t="s">
        <v>1170</v>
      </c>
      <c r="G88" s="165">
        <v>109.19</v>
      </c>
      <c r="H88" s="34">
        <v>452.45</v>
      </c>
      <c r="I88" s="35">
        <v>49403.02</v>
      </c>
      <c r="J88" s="106">
        <v>1.8893870630295382E-3</v>
      </c>
      <c r="M88" s="313">
        <f t="shared" si="2"/>
        <v>54.594999999999999</v>
      </c>
    </row>
    <row r="89" spans="1:13" x14ac:dyDescent="0.2">
      <c r="A89">
        <v>88</v>
      </c>
      <c r="B89" s="111" t="s">
        <v>478</v>
      </c>
      <c r="C89" s="54" t="s">
        <v>479</v>
      </c>
      <c r="D89" s="211" t="s">
        <v>979</v>
      </c>
      <c r="E89" s="141" t="s">
        <v>1488</v>
      </c>
      <c r="F89" s="33" t="s">
        <v>25</v>
      </c>
      <c r="G89" s="165">
        <v>530.4</v>
      </c>
      <c r="H89" s="34">
        <v>91.89</v>
      </c>
      <c r="I89" s="35">
        <v>48738.46</v>
      </c>
      <c r="J89" s="106">
        <v>1.8639713887123224E-3</v>
      </c>
      <c r="M89" s="313">
        <f t="shared" si="2"/>
        <v>265.2</v>
      </c>
    </row>
    <row r="90" spans="1:13" x14ac:dyDescent="0.2">
      <c r="A90">
        <v>89</v>
      </c>
      <c r="B90" s="111" t="s">
        <v>346</v>
      </c>
      <c r="C90" s="52" t="s">
        <v>366</v>
      </c>
      <c r="D90" s="211" t="s">
        <v>979</v>
      </c>
      <c r="E90" s="141" t="s">
        <v>1370</v>
      </c>
      <c r="F90" s="33" t="s">
        <v>25</v>
      </c>
      <c r="G90" s="165">
        <v>1203</v>
      </c>
      <c r="H90" s="34">
        <v>40.229999999999997</v>
      </c>
      <c r="I90" s="35">
        <v>48396.69</v>
      </c>
      <c r="J90" s="105">
        <v>1.8509006125425336E-3</v>
      </c>
      <c r="M90" s="313">
        <f t="shared" si="2"/>
        <v>601.5</v>
      </c>
    </row>
    <row r="91" spans="1:13" x14ac:dyDescent="0.2">
      <c r="A91">
        <v>90</v>
      </c>
      <c r="B91" s="108" t="s">
        <v>66</v>
      </c>
      <c r="C91" s="47" t="s">
        <v>36</v>
      </c>
      <c r="D91" s="211" t="s">
        <v>979</v>
      </c>
      <c r="E91" s="141" t="s">
        <v>1179</v>
      </c>
      <c r="F91" s="33" t="s">
        <v>1170</v>
      </c>
      <c r="G91" s="165">
        <v>615.30999999999995</v>
      </c>
      <c r="H91" s="34">
        <v>77.599999999999994</v>
      </c>
      <c r="I91" s="35">
        <v>47748.06</v>
      </c>
      <c r="J91" s="106">
        <v>1.8260941709385009E-3</v>
      </c>
      <c r="M91" s="313">
        <f t="shared" si="2"/>
        <v>307.65499999999997</v>
      </c>
    </row>
    <row r="92" spans="1:13" x14ac:dyDescent="0.2">
      <c r="A92">
        <v>91</v>
      </c>
      <c r="B92" s="108" t="s">
        <v>105</v>
      </c>
      <c r="C92" s="37" t="s">
        <v>106</v>
      </c>
      <c r="D92" s="211" t="s">
        <v>979</v>
      </c>
      <c r="E92" s="141" t="s">
        <v>1221</v>
      </c>
      <c r="F92" s="33" t="s">
        <v>172</v>
      </c>
      <c r="G92" s="165">
        <v>84</v>
      </c>
      <c r="H92" s="34">
        <v>534.66</v>
      </c>
      <c r="I92" s="35">
        <v>44911.44</v>
      </c>
      <c r="J92" s="106">
        <v>1.7176094440790731E-3</v>
      </c>
      <c r="M92" s="313">
        <f t="shared" si="2"/>
        <v>42</v>
      </c>
    </row>
    <row r="93" spans="1:13" ht="25.5" x14ac:dyDescent="0.2">
      <c r="A93">
        <v>92</v>
      </c>
      <c r="B93" s="108" t="s">
        <v>102</v>
      </c>
      <c r="C93" s="37" t="s">
        <v>103</v>
      </c>
      <c r="D93" s="211" t="s">
        <v>979</v>
      </c>
      <c r="E93" s="141" t="s">
        <v>1219</v>
      </c>
      <c r="F93" s="33" t="s">
        <v>172</v>
      </c>
      <c r="G93" s="165">
        <v>48</v>
      </c>
      <c r="H93" s="34">
        <v>876.13</v>
      </c>
      <c r="I93" s="35">
        <v>42054.239999999998</v>
      </c>
      <c r="J93" s="106">
        <v>1.6083376482154193E-3</v>
      </c>
      <c r="M93" s="313">
        <f t="shared" si="2"/>
        <v>24</v>
      </c>
    </row>
    <row r="94" spans="1:13" x14ac:dyDescent="0.2">
      <c r="A94">
        <v>93</v>
      </c>
      <c r="B94" s="111" t="s">
        <v>406</v>
      </c>
      <c r="C94" s="54" t="s">
        <v>548</v>
      </c>
      <c r="D94" s="211" t="s">
        <v>979</v>
      </c>
      <c r="E94" s="141" t="s">
        <v>1404</v>
      </c>
      <c r="F94" s="33" t="s">
        <v>172</v>
      </c>
      <c r="G94" s="165">
        <v>30</v>
      </c>
      <c r="H94" s="34">
        <v>1360.69</v>
      </c>
      <c r="I94" s="35">
        <v>40820.699999999997</v>
      </c>
      <c r="J94" s="106">
        <v>1.5611616958600884E-3</v>
      </c>
      <c r="M94" s="313">
        <f t="shared" si="2"/>
        <v>15</v>
      </c>
    </row>
    <row r="95" spans="1:13" ht="25.5" x14ac:dyDescent="0.2">
      <c r="A95">
        <v>94</v>
      </c>
      <c r="B95" s="109" t="s">
        <v>282</v>
      </c>
      <c r="C95" s="53" t="s">
        <v>283</v>
      </c>
      <c r="D95" s="212" t="s">
        <v>979</v>
      </c>
      <c r="E95" s="213" t="s">
        <v>1335</v>
      </c>
      <c r="F95" s="51" t="s">
        <v>25</v>
      </c>
      <c r="G95" s="165">
        <v>335</v>
      </c>
      <c r="H95" s="34">
        <v>120.45</v>
      </c>
      <c r="I95" s="35">
        <v>40350.75</v>
      </c>
      <c r="J95" s="107">
        <v>1.5431887571557192E-3</v>
      </c>
      <c r="M95" s="313">
        <f t="shared" si="2"/>
        <v>167.5</v>
      </c>
    </row>
    <row r="96" spans="1:13" ht="25.5" x14ac:dyDescent="0.2">
      <c r="A96">
        <v>95</v>
      </c>
      <c r="B96" s="338" t="s">
        <v>1029</v>
      </c>
      <c r="C96" s="385" t="s">
        <v>947</v>
      </c>
      <c r="D96" s="294" t="s">
        <v>979</v>
      </c>
      <c r="E96" s="295" t="s">
        <v>1249</v>
      </c>
      <c r="F96" s="296" t="s">
        <v>25</v>
      </c>
      <c r="G96" s="297">
        <v>38</v>
      </c>
      <c r="H96" s="298">
        <v>1038.6400000000001</v>
      </c>
      <c r="I96" s="299">
        <v>39468.32</v>
      </c>
      <c r="J96" s="300">
        <v>1.5094407833268085E-3</v>
      </c>
      <c r="M96" s="313">
        <f t="shared" si="2"/>
        <v>19</v>
      </c>
    </row>
    <row r="97" spans="1:13" ht="25.5" x14ac:dyDescent="0.2">
      <c r="A97">
        <v>96</v>
      </c>
      <c r="B97" s="378" t="s">
        <v>981</v>
      </c>
      <c r="C97" s="386" t="s">
        <v>812</v>
      </c>
      <c r="D97" s="348" t="s">
        <v>979</v>
      </c>
      <c r="E97" s="349" t="s">
        <v>1169</v>
      </c>
      <c r="F97" s="350" t="s">
        <v>1170</v>
      </c>
      <c r="G97" s="406">
        <v>382.44</v>
      </c>
      <c r="H97" s="351">
        <v>102.64</v>
      </c>
      <c r="I97" s="352">
        <v>39253.64</v>
      </c>
      <c r="J97" s="353">
        <v>1.5012304833352051E-3</v>
      </c>
      <c r="M97" s="313">
        <f t="shared" si="2"/>
        <v>191.22</v>
      </c>
    </row>
    <row r="98" spans="1:13" x14ac:dyDescent="0.2">
      <c r="A98">
        <v>97</v>
      </c>
      <c r="B98" s="118" t="s">
        <v>299</v>
      </c>
      <c r="C98" s="54" t="s">
        <v>643</v>
      </c>
      <c r="D98" s="302" t="s">
        <v>979</v>
      </c>
      <c r="E98" s="303" t="s">
        <v>1341</v>
      </c>
      <c r="F98" s="116" t="s">
        <v>25</v>
      </c>
      <c r="G98" s="304">
        <v>25.26</v>
      </c>
      <c r="H98" s="142">
        <v>1548.93</v>
      </c>
      <c r="I98" s="305">
        <v>39125.97</v>
      </c>
      <c r="J98" s="117">
        <v>1.4963478254260939E-3</v>
      </c>
      <c r="M98" s="313">
        <f t="shared" si="2"/>
        <v>12.63</v>
      </c>
    </row>
    <row r="99" spans="1:13" ht="25.5" x14ac:dyDescent="0.2">
      <c r="A99">
        <v>98</v>
      </c>
      <c r="B99" s="369" t="s">
        <v>789</v>
      </c>
      <c r="C99" s="135" t="s">
        <v>891</v>
      </c>
      <c r="D99" s="306" t="s">
        <v>1060</v>
      </c>
      <c r="E99" s="307" t="s">
        <v>1051</v>
      </c>
      <c r="F99" s="308" t="s">
        <v>1057</v>
      </c>
      <c r="G99" s="309">
        <v>5.05</v>
      </c>
      <c r="H99" s="310">
        <v>7648.08</v>
      </c>
      <c r="I99" s="311">
        <v>38622.800000000003</v>
      </c>
      <c r="J99" s="409">
        <v>1.4771044089607731E-3</v>
      </c>
      <c r="M99" s="313">
        <f t="shared" si="2"/>
        <v>2.5249999999999999</v>
      </c>
    </row>
    <row r="100" spans="1:13" ht="13.5" thickBot="1" x14ac:dyDescent="0.25">
      <c r="A100">
        <v>99</v>
      </c>
      <c r="B100" s="376" t="s">
        <v>590</v>
      </c>
      <c r="C100" s="397" t="s">
        <v>580</v>
      </c>
      <c r="D100" s="211" t="s">
        <v>979</v>
      </c>
      <c r="E100" s="141" t="s">
        <v>1461</v>
      </c>
      <c r="F100" s="33" t="s">
        <v>1057</v>
      </c>
      <c r="G100" s="407">
        <v>329</v>
      </c>
      <c r="H100" s="34">
        <v>116.99</v>
      </c>
      <c r="I100" s="35">
        <v>38489.71</v>
      </c>
      <c r="J100" s="410">
        <v>1.4720144666005976E-3</v>
      </c>
      <c r="M100" s="313">
        <f t="shared" si="2"/>
        <v>164.5</v>
      </c>
    </row>
    <row r="101" spans="1:13" x14ac:dyDescent="0.2">
      <c r="A101">
        <v>100</v>
      </c>
      <c r="B101" s="110" t="s">
        <v>476</v>
      </c>
      <c r="C101" s="52" t="s">
        <v>790</v>
      </c>
      <c r="D101" s="211" t="s">
        <v>979</v>
      </c>
      <c r="E101" s="141" t="s">
        <v>1484</v>
      </c>
      <c r="F101" s="33" t="s">
        <v>25</v>
      </c>
      <c r="G101" s="304">
        <v>1992.98</v>
      </c>
      <c r="H101" s="34">
        <v>19.09</v>
      </c>
      <c r="I101" s="35">
        <v>38045.99</v>
      </c>
      <c r="J101" s="105">
        <v>1.4550446775551612E-3</v>
      </c>
      <c r="M101" s="313">
        <f t="shared" si="2"/>
        <v>996.49</v>
      </c>
    </row>
    <row r="102" spans="1:13" x14ac:dyDescent="0.2">
      <c r="A102">
        <v>101</v>
      </c>
      <c r="B102" s="282" t="s">
        <v>566</v>
      </c>
      <c r="C102" s="283">
        <v>200201</v>
      </c>
      <c r="D102" s="284" t="s">
        <v>1127</v>
      </c>
      <c r="E102" s="287" t="s">
        <v>1149</v>
      </c>
      <c r="F102" s="286" t="s">
        <v>25</v>
      </c>
      <c r="G102" s="403">
        <v>480</v>
      </c>
      <c r="H102" s="359">
        <v>75.040000000000006</v>
      </c>
      <c r="I102" s="360">
        <v>36019.199999999997</v>
      </c>
      <c r="J102" s="362">
        <v>1.3775313837225648E-3</v>
      </c>
      <c r="M102" s="313">
        <f t="shared" si="2"/>
        <v>240</v>
      </c>
    </row>
    <row r="103" spans="1:13" x14ac:dyDescent="0.2">
      <c r="A103">
        <v>102</v>
      </c>
      <c r="B103" s="111" t="s">
        <v>765</v>
      </c>
      <c r="C103" s="37" t="s">
        <v>139</v>
      </c>
      <c r="D103" s="211" t="s">
        <v>979</v>
      </c>
      <c r="E103" s="141" t="s">
        <v>1245</v>
      </c>
      <c r="F103" s="33" t="s">
        <v>25</v>
      </c>
      <c r="G103" s="304">
        <v>90.31</v>
      </c>
      <c r="H103" s="34">
        <v>389.4</v>
      </c>
      <c r="I103" s="35">
        <v>35166.71</v>
      </c>
      <c r="J103" s="106">
        <v>1.3449284461417843E-3</v>
      </c>
      <c r="M103" s="313">
        <f t="shared" si="2"/>
        <v>45.155000000000001</v>
      </c>
    </row>
    <row r="104" spans="1:13" x14ac:dyDescent="0.2">
      <c r="A104">
        <v>103</v>
      </c>
      <c r="B104" s="108" t="s">
        <v>125</v>
      </c>
      <c r="C104" s="37" t="s">
        <v>787</v>
      </c>
      <c r="D104" s="211" t="s">
        <v>979</v>
      </c>
      <c r="E104" s="141" t="s">
        <v>1233</v>
      </c>
      <c r="F104" s="33" t="s">
        <v>172</v>
      </c>
      <c r="G104" s="304">
        <v>34</v>
      </c>
      <c r="H104" s="34">
        <v>1033.3</v>
      </c>
      <c r="I104" s="35">
        <v>35132.199999999997</v>
      </c>
      <c r="J104" s="106">
        <v>1.3436086331517049E-3</v>
      </c>
      <c r="M104" s="313">
        <f t="shared" si="2"/>
        <v>17</v>
      </c>
    </row>
    <row r="105" spans="1:13" ht="25.5" x14ac:dyDescent="0.2">
      <c r="A105">
        <v>104</v>
      </c>
      <c r="B105" s="380" t="s">
        <v>982</v>
      </c>
      <c r="C105" s="400" t="s">
        <v>844</v>
      </c>
      <c r="D105" s="288" t="s">
        <v>1060</v>
      </c>
      <c r="E105" s="289" t="s">
        <v>1172</v>
      </c>
      <c r="F105" s="290" t="s">
        <v>31</v>
      </c>
      <c r="G105" s="363">
        <v>1305.92</v>
      </c>
      <c r="H105" s="359">
        <v>26.89</v>
      </c>
      <c r="I105" s="360">
        <v>35116.19</v>
      </c>
      <c r="J105" s="412">
        <v>1.3429963408894284E-3</v>
      </c>
      <c r="M105" s="313">
        <f t="shared" si="2"/>
        <v>652.96</v>
      </c>
    </row>
    <row r="106" spans="1:13" ht="25.5" x14ac:dyDescent="0.2">
      <c r="A106">
        <v>105</v>
      </c>
      <c r="B106" s="109" t="s">
        <v>236</v>
      </c>
      <c r="C106" s="52" t="s">
        <v>237</v>
      </c>
      <c r="D106" s="211" t="s">
        <v>979</v>
      </c>
      <c r="E106" s="141" t="s">
        <v>1309</v>
      </c>
      <c r="F106" s="33" t="s">
        <v>172</v>
      </c>
      <c r="G106" s="304">
        <v>24</v>
      </c>
      <c r="H106" s="34">
        <v>1438.72</v>
      </c>
      <c r="I106" s="35">
        <v>34529.279999999999</v>
      </c>
      <c r="J106" s="105">
        <v>1.3205503414108E-3</v>
      </c>
      <c r="M106" s="313">
        <f t="shared" si="2"/>
        <v>12</v>
      </c>
    </row>
    <row r="107" spans="1:13" ht="25.5" x14ac:dyDescent="0.2">
      <c r="A107">
        <v>106</v>
      </c>
      <c r="B107" s="108" t="s">
        <v>47</v>
      </c>
      <c r="C107" s="37" t="s">
        <v>48</v>
      </c>
      <c r="D107" s="211" t="s">
        <v>979</v>
      </c>
      <c r="E107" s="141" t="s">
        <v>1184</v>
      </c>
      <c r="F107" s="33" t="s">
        <v>1057</v>
      </c>
      <c r="G107" s="304">
        <v>139.19999999999999</v>
      </c>
      <c r="H107" s="34">
        <v>242.78</v>
      </c>
      <c r="I107" s="35">
        <v>33794.980000000003</v>
      </c>
      <c r="J107" s="106">
        <v>1.2924675051715865E-3</v>
      </c>
      <c r="M107" s="313">
        <f t="shared" si="2"/>
        <v>69.599999999999994</v>
      </c>
    </row>
    <row r="108" spans="1:13" ht="25.5" x14ac:dyDescent="0.2">
      <c r="A108">
        <v>107</v>
      </c>
      <c r="B108" s="138" t="s">
        <v>594</v>
      </c>
      <c r="C108" s="54" t="s">
        <v>872</v>
      </c>
      <c r="D108" s="211" t="s">
        <v>1060</v>
      </c>
      <c r="E108" s="141" t="s">
        <v>1469</v>
      </c>
      <c r="F108" s="33" t="s">
        <v>5</v>
      </c>
      <c r="G108" s="304">
        <v>377.71</v>
      </c>
      <c r="H108" s="34">
        <v>89.42</v>
      </c>
      <c r="I108" s="35">
        <v>33774.83</v>
      </c>
      <c r="J108" s="106">
        <v>1.2916968812437366E-3</v>
      </c>
      <c r="M108" s="313">
        <f t="shared" si="2"/>
        <v>188.85499999999999</v>
      </c>
    </row>
    <row r="109" spans="1:13" x14ac:dyDescent="0.2">
      <c r="A109">
        <v>108</v>
      </c>
      <c r="B109" s="111" t="s">
        <v>754</v>
      </c>
      <c r="C109" s="54" t="s">
        <v>493</v>
      </c>
      <c r="D109" s="211" t="s">
        <v>979</v>
      </c>
      <c r="E109" s="141" t="s">
        <v>1494</v>
      </c>
      <c r="F109" s="33" t="s">
        <v>1057</v>
      </c>
      <c r="G109" s="304">
        <v>583.22</v>
      </c>
      <c r="H109" s="34">
        <v>56.36</v>
      </c>
      <c r="I109" s="35">
        <v>32870.28</v>
      </c>
      <c r="J109" s="106">
        <v>1.2571029420905559E-3</v>
      </c>
      <c r="M109" s="313">
        <f t="shared" si="2"/>
        <v>291.61</v>
      </c>
    </row>
    <row r="110" spans="1:13" ht="25.5" x14ac:dyDescent="0.2">
      <c r="A110">
        <v>109</v>
      </c>
      <c r="B110" s="111" t="s">
        <v>397</v>
      </c>
      <c r="C110" s="52" t="s">
        <v>378</v>
      </c>
      <c r="D110" s="211" t="s">
        <v>979</v>
      </c>
      <c r="E110" s="141" t="s">
        <v>1399</v>
      </c>
      <c r="F110" s="33" t="s">
        <v>172</v>
      </c>
      <c r="G110" s="304">
        <v>44</v>
      </c>
      <c r="H110" s="34">
        <v>728.39</v>
      </c>
      <c r="I110" s="35">
        <v>32049.16</v>
      </c>
      <c r="J110" s="106">
        <v>1.2256997301979466E-3</v>
      </c>
      <c r="M110" s="313">
        <f t="shared" si="2"/>
        <v>22</v>
      </c>
    </row>
    <row r="111" spans="1:13" ht="25.5" x14ac:dyDescent="0.2">
      <c r="A111">
        <v>110</v>
      </c>
      <c r="B111" s="109" t="s">
        <v>202</v>
      </c>
      <c r="C111" s="52" t="s">
        <v>203</v>
      </c>
      <c r="D111" s="211" t="s">
        <v>979</v>
      </c>
      <c r="E111" s="141" t="s">
        <v>1291</v>
      </c>
      <c r="F111" s="33" t="s">
        <v>172</v>
      </c>
      <c r="G111" s="304">
        <v>68</v>
      </c>
      <c r="H111" s="34">
        <v>468.79</v>
      </c>
      <c r="I111" s="35">
        <v>31877.72</v>
      </c>
      <c r="J111" s="106">
        <v>1.2191431164912182E-3</v>
      </c>
      <c r="M111" s="313">
        <f t="shared" si="2"/>
        <v>34</v>
      </c>
    </row>
    <row r="112" spans="1:13" x14ac:dyDescent="0.2">
      <c r="A112">
        <v>111</v>
      </c>
      <c r="B112" s="111" t="s">
        <v>556</v>
      </c>
      <c r="C112" s="52" t="s">
        <v>553</v>
      </c>
      <c r="D112" s="211" t="s">
        <v>979</v>
      </c>
      <c r="E112" s="141" t="s">
        <v>1410</v>
      </c>
      <c r="F112" s="33" t="s">
        <v>172</v>
      </c>
      <c r="G112" s="304">
        <v>800</v>
      </c>
      <c r="H112" s="34">
        <v>39.19</v>
      </c>
      <c r="I112" s="35">
        <v>31352</v>
      </c>
      <c r="J112" s="106">
        <v>1.1990372896252513E-3</v>
      </c>
      <c r="M112" s="313">
        <f t="shared" si="2"/>
        <v>400</v>
      </c>
    </row>
    <row r="113" spans="1:13" x14ac:dyDescent="0.2">
      <c r="A113">
        <v>112</v>
      </c>
      <c r="B113" s="104" t="s">
        <v>430</v>
      </c>
      <c r="C113" s="54" t="s">
        <v>431</v>
      </c>
      <c r="D113" s="211" t="s">
        <v>979</v>
      </c>
      <c r="E113" s="141" t="s">
        <v>1460</v>
      </c>
      <c r="F113" s="33" t="s">
        <v>1057</v>
      </c>
      <c r="G113" s="304">
        <v>409.13</v>
      </c>
      <c r="H113" s="34">
        <v>76.3</v>
      </c>
      <c r="I113" s="35">
        <v>31216.62</v>
      </c>
      <c r="J113" s="106">
        <v>1.193859767672283E-3</v>
      </c>
      <c r="M113" s="313">
        <f t="shared" si="2"/>
        <v>204.565</v>
      </c>
    </row>
    <row r="114" spans="1:13" ht="63.75" x14ac:dyDescent="0.2">
      <c r="A114">
        <v>113</v>
      </c>
      <c r="B114" s="109" t="s">
        <v>1004</v>
      </c>
      <c r="C114" s="47">
        <v>5678</v>
      </c>
      <c r="D114" s="211" t="s">
        <v>1126</v>
      </c>
      <c r="E114" s="141" t="s">
        <v>1200</v>
      </c>
      <c r="F114" s="33" t="s">
        <v>1201</v>
      </c>
      <c r="G114" s="304">
        <v>226.67</v>
      </c>
      <c r="H114" s="34">
        <v>134.99</v>
      </c>
      <c r="I114" s="35">
        <v>30598.18</v>
      </c>
      <c r="J114" s="106">
        <v>1.170207923407297E-3</v>
      </c>
      <c r="M114" s="313">
        <f t="shared" si="2"/>
        <v>113.33499999999999</v>
      </c>
    </row>
    <row r="115" spans="1:13" ht="25.5" x14ac:dyDescent="0.2">
      <c r="A115">
        <v>114</v>
      </c>
      <c r="B115" s="226" t="s">
        <v>312</v>
      </c>
      <c r="C115" s="53" t="s">
        <v>313</v>
      </c>
      <c r="D115" s="212" t="s">
        <v>979</v>
      </c>
      <c r="E115" s="213" t="s">
        <v>1350</v>
      </c>
      <c r="F115" s="51" t="s">
        <v>172</v>
      </c>
      <c r="G115" s="304">
        <v>15</v>
      </c>
      <c r="H115" s="34">
        <v>2031.89</v>
      </c>
      <c r="I115" s="35">
        <v>30478.35</v>
      </c>
      <c r="J115" s="107">
        <v>1.1656251013093192E-3</v>
      </c>
      <c r="M115" s="313">
        <f t="shared" si="2"/>
        <v>7.5</v>
      </c>
    </row>
    <row r="116" spans="1:13" ht="25.5" x14ac:dyDescent="0.2">
      <c r="A116">
        <v>115</v>
      </c>
      <c r="B116" s="108" t="s">
        <v>39</v>
      </c>
      <c r="C116" s="32" t="s">
        <v>40</v>
      </c>
      <c r="D116" s="211" t="s">
        <v>979</v>
      </c>
      <c r="E116" s="141" t="s">
        <v>1180</v>
      </c>
      <c r="F116" s="33" t="s">
        <v>25</v>
      </c>
      <c r="G116" s="304">
        <v>290</v>
      </c>
      <c r="H116" s="34">
        <v>104.39</v>
      </c>
      <c r="I116" s="35">
        <v>30273.1</v>
      </c>
      <c r="J116" s="105">
        <v>1.157775445667077E-3</v>
      </c>
      <c r="M116" s="313">
        <f t="shared" si="2"/>
        <v>145</v>
      </c>
    </row>
    <row r="117" spans="1:13" x14ac:dyDescent="0.2">
      <c r="A117">
        <v>116</v>
      </c>
      <c r="B117" s="374" t="s">
        <v>159</v>
      </c>
      <c r="C117" s="354" t="s">
        <v>641</v>
      </c>
      <c r="D117" s="284" t="s">
        <v>979</v>
      </c>
      <c r="E117" s="285" t="s">
        <v>1270</v>
      </c>
      <c r="F117" s="286" t="s">
        <v>172</v>
      </c>
      <c r="G117" s="363">
        <v>2</v>
      </c>
      <c r="H117" s="359">
        <v>15063.14</v>
      </c>
      <c r="I117" s="360">
        <v>30126.28</v>
      </c>
      <c r="J117" s="362">
        <v>1.1521604081937808E-3</v>
      </c>
      <c r="M117" s="313">
        <f t="shared" si="2"/>
        <v>1</v>
      </c>
    </row>
    <row r="118" spans="1:13" x14ac:dyDescent="0.2">
      <c r="A118">
        <v>117</v>
      </c>
      <c r="B118" s="109" t="s">
        <v>77</v>
      </c>
      <c r="C118" s="47" t="s">
        <v>583</v>
      </c>
      <c r="D118" s="211" t="s">
        <v>979</v>
      </c>
      <c r="E118" s="141" t="s">
        <v>1198</v>
      </c>
      <c r="F118" s="33" t="s">
        <v>172</v>
      </c>
      <c r="G118" s="304">
        <v>1</v>
      </c>
      <c r="H118" s="34">
        <v>28646.06</v>
      </c>
      <c r="I118" s="35">
        <v>28646.06</v>
      </c>
      <c r="J118" s="106">
        <v>1.0955503362095665E-3</v>
      </c>
      <c r="M118" s="313">
        <f t="shared" si="2"/>
        <v>0.5</v>
      </c>
    </row>
    <row r="119" spans="1:13" x14ac:dyDescent="0.2">
      <c r="A119">
        <v>118</v>
      </c>
      <c r="B119" s="108" t="s">
        <v>57</v>
      </c>
      <c r="C119" s="50" t="s">
        <v>679</v>
      </c>
      <c r="D119" s="212" t="s">
        <v>979</v>
      </c>
      <c r="E119" s="213" t="s">
        <v>1189</v>
      </c>
      <c r="F119" s="51" t="s">
        <v>1057</v>
      </c>
      <c r="G119" s="304">
        <v>346.22</v>
      </c>
      <c r="H119" s="34">
        <v>81.739999999999995</v>
      </c>
      <c r="I119" s="35">
        <v>28300.02</v>
      </c>
      <c r="J119" s="107">
        <v>1.082316256606928E-3</v>
      </c>
      <c r="M119" s="313">
        <f t="shared" si="2"/>
        <v>173.11</v>
      </c>
    </row>
    <row r="120" spans="1:13" x14ac:dyDescent="0.2">
      <c r="A120">
        <v>119</v>
      </c>
      <c r="B120" s="111" t="s">
        <v>755</v>
      </c>
      <c r="C120" s="52" t="s">
        <v>509</v>
      </c>
      <c r="D120" s="211" t="s">
        <v>979</v>
      </c>
      <c r="E120" s="141" t="s">
        <v>1504</v>
      </c>
      <c r="F120" s="33" t="s">
        <v>172</v>
      </c>
      <c r="G120" s="304">
        <v>3</v>
      </c>
      <c r="H120" s="34">
        <v>9311.44</v>
      </c>
      <c r="I120" s="35">
        <v>27934.32</v>
      </c>
      <c r="J120" s="105">
        <v>1.0683302928146355E-3</v>
      </c>
      <c r="M120" s="313">
        <f t="shared" si="2"/>
        <v>1.5</v>
      </c>
    </row>
    <row r="121" spans="1:13" x14ac:dyDescent="0.2">
      <c r="A121">
        <v>120</v>
      </c>
      <c r="B121" s="138" t="s">
        <v>442</v>
      </c>
      <c r="C121" s="53" t="s">
        <v>581</v>
      </c>
      <c r="D121" s="211" t="s">
        <v>979</v>
      </c>
      <c r="E121" s="141" t="s">
        <v>1465</v>
      </c>
      <c r="F121" s="33" t="s">
        <v>1057</v>
      </c>
      <c r="G121" s="304">
        <v>138.97</v>
      </c>
      <c r="H121" s="34">
        <v>200.58</v>
      </c>
      <c r="I121" s="35">
        <v>27874.6</v>
      </c>
      <c r="J121" s="107">
        <v>1.0660463394165612E-3</v>
      </c>
      <c r="M121" s="313">
        <f t="shared" si="2"/>
        <v>69.484999999999999</v>
      </c>
    </row>
    <row r="122" spans="1:13" x14ac:dyDescent="0.2">
      <c r="A122">
        <v>121</v>
      </c>
      <c r="B122" s="127" t="s">
        <v>340</v>
      </c>
      <c r="C122" s="53" t="s">
        <v>360</v>
      </c>
      <c r="D122" s="212" t="s">
        <v>979</v>
      </c>
      <c r="E122" s="213" t="s">
        <v>1367</v>
      </c>
      <c r="F122" s="51" t="s">
        <v>25</v>
      </c>
      <c r="G122" s="304">
        <v>933.05</v>
      </c>
      <c r="H122" s="34">
        <v>29.26</v>
      </c>
      <c r="I122" s="35">
        <v>27301.040000000001</v>
      </c>
      <c r="J122" s="107">
        <v>1.0441109021928608E-3</v>
      </c>
      <c r="M122" s="313">
        <f t="shared" si="2"/>
        <v>466.52499999999998</v>
      </c>
    </row>
    <row r="123" spans="1:13" x14ac:dyDescent="0.2">
      <c r="A123">
        <v>122</v>
      </c>
      <c r="B123" s="371" t="s">
        <v>570</v>
      </c>
      <c r="C123" s="394" t="s">
        <v>896</v>
      </c>
      <c r="D123" s="211" t="s">
        <v>1060</v>
      </c>
      <c r="E123" s="141" t="s">
        <v>987</v>
      </c>
      <c r="F123" s="33" t="s">
        <v>172</v>
      </c>
      <c r="G123" s="402">
        <v>13</v>
      </c>
      <c r="H123" s="34">
        <v>2080.0500000000002</v>
      </c>
      <c r="I123" s="35">
        <v>27040.65</v>
      </c>
      <c r="J123" s="185">
        <v>1.03415245233813E-3</v>
      </c>
      <c r="M123" s="313">
        <f t="shared" si="2"/>
        <v>6.5</v>
      </c>
    </row>
    <row r="124" spans="1:13" ht="25.5" x14ac:dyDescent="0.2">
      <c r="A124">
        <v>123</v>
      </c>
      <c r="B124" s="366" t="s">
        <v>906</v>
      </c>
      <c r="C124" s="178" t="s">
        <v>24</v>
      </c>
      <c r="D124" s="211" t="s">
        <v>979</v>
      </c>
      <c r="E124" s="141" t="s">
        <v>1166</v>
      </c>
      <c r="F124" s="33" t="s">
        <v>25</v>
      </c>
      <c r="G124" s="142">
        <v>326</v>
      </c>
      <c r="H124" s="34">
        <v>82.47</v>
      </c>
      <c r="I124" s="35">
        <v>26885.22</v>
      </c>
      <c r="J124" s="117">
        <v>1.0282081308936783E-3</v>
      </c>
      <c r="M124" s="313">
        <f t="shared" si="2"/>
        <v>163</v>
      </c>
    </row>
    <row r="125" spans="1:13" x14ac:dyDescent="0.2">
      <c r="A125">
        <v>124</v>
      </c>
      <c r="B125" s="366" t="s">
        <v>145</v>
      </c>
      <c r="C125" s="115" t="s">
        <v>816</v>
      </c>
      <c r="D125" s="211" t="s">
        <v>979</v>
      </c>
      <c r="E125" s="141" t="s">
        <v>1257</v>
      </c>
      <c r="F125" s="33" t="s">
        <v>25</v>
      </c>
      <c r="G125" s="304">
        <v>568.65</v>
      </c>
      <c r="H125" s="34">
        <v>47.21</v>
      </c>
      <c r="I125" s="35">
        <v>26845.97</v>
      </c>
      <c r="J125" s="117">
        <v>1.0267070396198269E-3</v>
      </c>
      <c r="M125" s="313">
        <f t="shared" si="2"/>
        <v>284.32499999999999</v>
      </c>
    </row>
    <row r="126" spans="1:13" x14ac:dyDescent="0.2">
      <c r="A126">
        <v>125</v>
      </c>
      <c r="B126" s="366" t="s">
        <v>151</v>
      </c>
      <c r="C126" s="115" t="s">
        <v>148</v>
      </c>
      <c r="D126" s="211" t="s">
        <v>979</v>
      </c>
      <c r="E126" s="141" t="s">
        <v>1261</v>
      </c>
      <c r="F126" s="33" t="s">
        <v>25</v>
      </c>
      <c r="G126" s="304">
        <v>234.32</v>
      </c>
      <c r="H126" s="34">
        <v>113.66</v>
      </c>
      <c r="I126" s="35">
        <v>26632.81</v>
      </c>
      <c r="J126" s="117">
        <v>1.0185548710609942E-3</v>
      </c>
      <c r="M126" s="313">
        <f t="shared" si="2"/>
        <v>117.16</v>
      </c>
    </row>
    <row r="127" spans="1:13" x14ac:dyDescent="0.2">
      <c r="A127">
        <v>126</v>
      </c>
      <c r="B127" s="366" t="s">
        <v>900</v>
      </c>
      <c r="C127" s="393" t="s">
        <v>974</v>
      </c>
      <c r="D127" s="211" t="s">
        <v>979</v>
      </c>
      <c r="E127" s="141" t="s">
        <v>1162</v>
      </c>
      <c r="F127" s="33" t="s">
        <v>1057</v>
      </c>
      <c r="G127" s="404">
        <v>62.7</v>
      </c>
      <c r="H127" s="34">
        <v>420.8</v>
      </c>
      <c r="I127" s="35">
        <v>26384.16</v>
      </c>
      <c r="J127" s="117">
        <v>1.0090454100356906E-3</v>
      </c>
      <c r="M127" s="313">
        <f t="shared" si="2"/>
        <v>31.35</v>
      </c>
    </row>
    <row r="128" spans="1:13" ht="25.5" x14ac:dyDescent="0.2">
      <c r="A128">
        <v>127</v>
      </c>
      <c r="B128" s="301" t="s">
        <v>1023</v>
      </c>
      <c r="C128" s="115" t="s">
        <v>939</v>
      </c>
      <c r="D128" s="211" t="s">
        <v>979</v>
      </c>
      <c r="E128" s="141" t="s">
        <v>1215</v>
      </c>
      <c r="F128" s="33" t="s">
        <v>1057</v>
      </c>
      <c r="G128" s="304">
        <v>267</v>
      </c>
      <c r="H128" s="34">
        <v>98.8</v>
      </c>
      <c r="I128" s="35">
        <v>26379.599999999999</v>
      </c>
      <c r="J128" s="117">
        <v>1.0088710157373781E-3</v>
      </c>
      <c r="M128" s="313">
        <f t="shared" si="2"/>
        <v>133.5</v>
      </c>
    </row>
    <row r="129" spans="1:13" ht="25.5" x14ac:dyDescent="0.2">
      <c r="A129">
        <v>128</v>
      </c>
      <c r="B129" s="118" t="s">
        <v>791</v>
      </c>
      <c r="C129" s="114" t="s">
        <v>632</v>
      </c>
      <c r="D129" s="211" t="s">
        <v>979</v>
      </c>
      <c r="E129" s="141" t="s">
        <v>1509</v>
      </c>
      <c r="F129" s="33" t="s">
        <v>172</v>
      </c>
      <c r="G129" s="304">
        <v>4</v>
      </c>
      <c r="H129" s="34">
        <v>6167.72</v>
      </c>
      <c r="I129" s="35">
        <v>24670.880000000001</v>
      </c>
      <c r="J129" s="117">
        <v>9.4352210665571011E-4</v>
      </c>
      <c r="M129" s="313">
        <f t="shared" si="2"/>
        <v>2</v>
      </c>
    </row>
    <row r="130" spans="1:13" ht="25.5" x14ac:dyDescent="0.2">
      <c r="A130">
        <v>129</v>
      </c>
      <c r="B130" s="301" t="s">
        <v>1020</v>
      </c>
      <c r="C130" s="115" t="s">
        <v>862</v>
      </c>
      <c r="D130" s="211" t="s">
        <v>1060</v>
      </c>
      <c r="E130" s="141" t="s">
        <v>1135</v>
      </c>
      <c r="F130" s="33" t="s">
        <v>5</v>
      </c>
      <c r="G130" s="304">
        <v>26.7</v>
      </c>
      <c r="H130" s="34">
        <v>921.02</v>
      </c>
      <c r="I130" s="35">
        <v>24591.23</v>
      </c>
      <c r="J130" s="117">
        <v>9.4047594308979232E-4</v>
      </c>
      <c r="M130" s="313">
        <f t="shared" si="2"/>
        <v>13.35</v>
      </c>
    </row>
    <row r="131" spans="1:13" x14ac:dyDescent="0.2">
      <c r="A131">
        <v>130</v>
      </c>
      <c r="B131" s="118" t="s">
        <v>494</v>
      </c>
      <c r="C131" s="114" t="s">
        <v>294</v>
      </c>
      <c r="D131" s="211" t="s">
        <v>979</v>
      </c>
      <c r="E131" s="141" t="s">
        <v>1338</v>
      </c>
      <c r="F131" s="33" t="s">
        <v>1057</v>
      </c>
      <c r="G131" s="304">
        <v>880.67</v>
      </c>
      <c r="H131" s="34">
        <v>27.68</v>
      </c>
      <c r="I131" s="35">
        <v>24376.95</v>
      </c>
      <c r="J131" s="117">
        <v>9.32280940843655E-4</v>
      </c>
      <c r="M131" s="313">
        <f t="shared" ref="M131:M194" si="4">$M$1*G131</f>
        <v>440.33499999999998</v>
      </c>
    </row>
    <row r="132" spans="1:13" x14ac:dyDescent="0.2">
      <c r="A132">
        <v>131</v>
      </c>
      <c r="B132" s="113" t="s">
        <v>1038</v>
      </c>
      <c r="C132" s="114" t="s">
        <v>58</v>
      </c>
      <c r="D132" s="211" t="s">
        <v>979</v>
      </c>
      <c r="E132" s="141" t="s">
        <v>1188</v>
      </c>
      <c r="F132" s="33" t="s">
        <v>1057</v>
      </c>
      <c r="G132" s="304">
        <v>185</v>
      </c>
      <c r="H132" s="34">
        <v>130.72999999999999</v>
      </c>
      <c r="I132" s="35">
        <v>24185.05</v>
      </c>
      <c r="J132" s="117">
        <v>9.2494184745634043E-4</v>
      </c>
      <c r="M132" s="313">
        <f t="shared" si="4"/>
        <v>92.5</v>
      </c>
    </row>
    <row r="133" spans="1:13" ht="25.5" x14ac:dyDescent="0.2">
      <c r="A133">
        <v>132</v>
      </c>
      <c r="B133" s="118" t="s">
        <v>729</v>
      </c>
      <c r="C133" s="114" t="s">
        <v>701</v>
      </c>
      <c r="D133" s="211" t="s">
        <v>979</v>
      </c>
      <c r="E133" s="141" t="s">
        <v>1448</v>
      </c>
      <c r="F133" s="33" t="s">
        <v>172</v>
      </c>
      <c r="G133" s="304">
        <v>1</v>
      </c>
      <c r="H133" s="34">
        <v>23905.18</v>
      </c>
      <c r="I133" s="35">
        <v>23905.18</v>
      </c>
      <c r="J133" s="117">
        <v>9.1423839739741537E-4</v>
      </c>
      <c r="M133" s="313">
        <f t="shared" si="4"/>
        <v>0.5</v>
      </c>
    </row>
    <row r="134" spans="1:13" x14ac:dyDescent="0.2">
      <c r="A134">
        <v>133</v>
      </c>
      <c r="B134" s="113" t="s">
        <v>156</v>
      </c>
      <c r="C134" s="114" t="s">
        <v>67</v>
      </c>
      <c r="D134" s="211" t="s">
        <v>979</v>
      </c>
      <c r="E134" s="141" t="s">
        <v>1194</v>
      </c>
      <c r="F134" s="33" t="s">
        <v>1057</v>
      </c>
      <c r="G134" s="304">
        <v>716.71</v>
      </c>
      <c r="H134" s="34">
        <v>32.5</v>
      </c>
      <c r="I134" s="35">
        <v>23293.08</v>
      </c>
      <c r="J134" s="117">
        <v>8.908290223980656E-4</v>
      </c>
      <c r="M134" s="313">
        <f t="shared" si="4"/>
        <v>358.35500000000002</v>
      </c>
    </row>
    <row r="135" spans="1:13" ht="25.5" x14ac:dyDescent="0.2">
      <c r="A135">
        <v>134</v>
      </c>
      <c r="B135" s="118" t="s">
        <v>756</v>
      </c>
      <c r="C135" s="114" t="s">
        <v>966</v>
      </c>
      <c r="D135" s="211" t="s">
        <v>979</v>
      </c>
      <c r="E135" s="141" t="s">
        <v>1505</v>
      </c>
      <c r="F135" s="33" t="s">
        <v>172</v>
      </c>
      <c r="G135" s="304">
        <v>3</v>
      </c>
      <c r="H135" s="34">
        <v>7442.15</v>
      </c>
      <c r="I135" s="35">
        <v>22326.45</v>
      </c>
      <c r="J135" s="117">
        <v>8.5386087314856128E-4</v>
      </c>
      <c r="M135" s="313">
        <f t="shared" si="4"/>
        <v>1.5</v>
      </c>
    </row>
    <row r="136" spans="1:13" ht="25.5" x14ac:dyDescent="0.2">
      <c r="A136">
        <v>135</v>
      </c>
      <c r="B136" s="367" t="s">
        <v>100</v>
      </c>
      <c r="C136" s="178" t="s">
        <v>101</v>
      </c>
      <c r="D136" s="211" t="s">
        <v>979</v>
      </c>
      <c r="E136" s="141" t="s">
        <v>1218</v>
      </c>
      <c r="F136" s="33" t="s">
        <v>172</v>
      </c>
      <c r="G136" s="304">
        <v>25</v>
      </c>
      <c r="H136" s="34">
        <v>858.03</v>
      </c>
      <c r="I136" s="35">
        <v>21450.75</v>
      </c>
      <c r="J136" s="117">
        <v>8.2037028388711603E-4</v>
      </c>
      <c r="M136" s="313">
        <f t="shared" si="4"/>
        <v>12.5</v>
      </c>
    </row>
    <row r="137" spans="1:13" ht="25.5" x14ac:dyDescent="0.2">
      <c r="A137">
        <v>136</v>
      </c>
      <c r="B137" s="113" t="s">
        <v>822</v>
      </c>
      <c r="C137" s="115" t="s">
        <v>579</v>
      </c>
      <c r="D137" s="211" t="s">
        <v>979</v>
      </c>
      <c r="E137" s="141" t="s">
        <v>1268</v>
      </c>
      <c r="F137" s="33" t="s">
        <v>1057</v>
      </c>
      <c r="G137" s="304">
        <v>684.81</v>
      </c>
      <c r="H137" s="34">
        <v>31.22</v>
      </c>
      <c r="I137" s="35">
        <v>21379.77</v>
      </c>
      <c r="J137" s="117">
        <v>8.1765569895417398E-4</v>
      </c>
      <c r="M137" s="313">
        <f t="shared" si="4"/>
        <v>342.40499999999997</v>
      </c>
    </row>
    <row r="138" spans="1:13" ht="38.25" x14ac:dyDescent="0.2">
      <c r="A138">
        <v>137</v>
      </c>
      <c r="B138" s="375" t="s">
        <v>981</v>
      </c>
      <c r="C138" s="395" t="s">
        <v>836</v>
      </c>
      <c r="D138" s="329" t="s">
        <v>1060</v>
      </c>
      <c r="E138" s="330" t="s">
        <v>1171</v>
      </c>
      <c r="F138" s="331" t="s">
        <v>5</v>
      </c>
      <c r="G138" s="406">
        <v>865.68</v>
      </c>
      <c r="H138" s="332">
        <v>24.64</v>
      </c>
      <c r="I138" s="333">
        <v>21330.36</v>
      </c>
      <c r="J138" s="334">
        <v>8.1576604494548602E-4</v>
      </c>
      <c r="M138" s="313">
        <f t="shared" si="4"/>
        <v>432.84</v>
      </c>
    </row>
    <row r="139" spans="1:13" x14ac:dyDescent="0.2">
      <c r="A139">
        <v>138</v>
      </c>
      <c r="B139" s="367" t="s">
        <v>64</v>
      </c>
      <c r="C139" s="115" t="s">
        <v>67</v>
      </c>
      <c r="D139" s="302" t="s">
        <v>979</v>
      </c>
      <c r="E139" s="303" t="s">
        <v>1194</v>
      </c>
      <c r="F139" s="116" t="s">
        <v>1057</v>
      </c>
      <c r="G139" s="304">
        <v>646.79999999999995</v>
      </c>
      <c r="H139" s="142">
        <v>32.5</v>
      </c>
      <c r="I139" s="305">
        <v>21021</v>
      </c>
      <c r="J139" s="117">
        <v>8.0393476860207995E-4</v>
      </c>
      <c r="M139" s="313">
        <f t="shared" si="4"/>
        <v>323.39999999999998</v>
      </c>
    </row>
    <row r="140" spans="1:13" ht="13.5" thickBot="1" x14ac:dyDescent="0.25">
      <c r="A140">
        <v>139</v>
      </c>
      <c r="B140" s="118" t="s">
        <v>610</v>
      </c>
      <c r="C140" s="179" t="s">
        <v>515</v>
      </c>
      <c r="D140" s="341" t="s">
        <v>979</v>
      </c>
      <c r="E140" s="342" t="s">
        <v>1510</v>
      </c>
      <c r="F140" s="343" t="s">
        <v>1057</v>
      </c>
      <c r="G140" s="304">
        <v>465.6</v>
      </c>
      <c r="H140" s="345">
        <v>45.03</v>
      </c>
      <c r="I140" s="346">
        <v>20965.97</v>
      </c>
      <c r="J140" s="143">
        <v>8.0183018126959472E-4</v>
      </c>
      <c r="M140" s="313">
        <f t="shared" si="4"/>
        <v>232.8</v>
      </c>
    </row>
    <row r="141" spans="1:13" x14ac:dyDescent="0.2">
      <c r="A141">
        <v>140</v>
      </c>
      <c r="B141" s="111" t="s">
        <v>612</v>
      </c>
      <c r="C141" s="52" t="s">
        <v>792</v>
      </c>
      <c r="D141" s="211" t="s">
        <v>979</v>
      </c>
      <c r="E141" s="141" t="s">
        <v>1514</v>
      </c>
      <c r="F141" s="33" t="s">
        <v>1057</v>
      </c>
      <c r="G141" s="304">
        <v>1738.06</v>
      </c>
      <c r="H141" s="34">
        <v>11.99</v>
      </c>
      <c r="I141" s="35">
        <v>20839.34</v>
      </c>
      <c r="J141" s="105">
        <v>7.9698729749869504E-4</v>
      </c>
      <c r="M141" s="313">
        <f t="shared" si="4"/>
        <v>869.03</v>
      </c>
    </row>
    <row r="142" spans="1:13" x14ac:dyDescent="0.2">
      <c r="A142">
        <v>141</v>
      </c>
      <c r="B142" s="104" t="s">
        <v>569</v>
      </c>
      <c r="C142" s="241" t="s">
        <v>896</v>
      </c>
      <c r="D142" s="211" t="s">
        <v>1060</v>
      </c>
      <c r="E142" s="141" t="s">
        <v>1153</v>
      </c>
      <c r="F142" s="33" t="s">
        <v>172</v>
      </c>
      <c r="G142" s="402">
        <v>10</v>
      </c>
      <c r="H142" s="34">
        <v>2080.0500000000002</v>
      </c>
      <c r="I142" s="35">
        <v>20800.5</v>
      </c>
      <c r="J142" s="106">
        <v>7.9550188641394615E-4</v>
      </c>
      <c r="M142" s="313">
        <f t="shared" si="4"/>
        <v>5</v>
      </c>
    </row>
    <row r="143" spans="1:13" x14ac:dyDescent="0.2">
      <c r="A143">
        <v>142</v>
      </c>
      <c r="B143" s="111" t="s">
        <v>1033</v>
      </c>
      <c r="C143" s="37" t="s">
        <v>144</v>
      </c>
      <c r="D143" s="211" t="s">
        <v>979</v>
      </c>
      <c r="E143" s="141" t="s">
        <v>1252</v>
      </c>
      <c r="F143" s="33" t="s">
        <v>1057</v>
      </c>
      <c r="G143" s="304">
        <v>1048.46</v>
      </c>
      <c r="H143" s="34">
        <v>19.5</v>
      </c>
      <c r="I143" s="35">
        <v>20444.97</v>
      </c>
      <c r="J143" s="106">
        <v>7.8190486780012683E-4</v>
      </c>
      <c r="M143" s="313">
        <f t="shared" si="4"/>
        <v>524.23</v>
      </c>
    </row>
    <row r="144" spans="1:13" x14ac:dyDescent="0.2">
      <c r="A144">
        <v>143</v>
      </c>
      <c r="B144" s="109" t="s">
        <v>783</v>
      </c>
      <c r="C144" s="47" t="s">
        <v>749</v>
      </c>
      <c r="D144" s="211" t="s">
        <v>979</v>
      </c>
      <c r="E144" s="141" t="s">
        <v>1174</v>
      </c>
      <c r="F144" s="33" t="s">
        <v>1175</v>
      </c>
      <c r="G144" s="304">
        <v>12103.93</v>
      </c>
      <c r="H144" s="34">
        <v>1.57</v>
      </c>
      <c r="I144" s="35">
        <v>19003.169999999998</v>
      </c>
      <c r="J144" s="106">
        <v>7.2676414426792191E-4</v>
      </c>
      <c r="M144" s="313">
        <f t="shared" si="4"/>
        <v>6051.9650000000001</v>
      </c>
    </row>
    <row r="145" spans="1:13" x14ac:dyDescent="0.2">
      <c r="A145">
        <v>144</v>
      </c>
      <c r="B145" s="109" t="s">
        <v>81</v>
      </c>
      <c r="C145" s="49" t="s">
        <v>937</v>
      </c>
      <c r="D145" s="211" t="s">
        <v>979</v>
      </c>
      <c r="E145" s="141" t="s">
        <v>1173</v>
      </c>
      <c r="F145" s="33" t="s">
        <v>1170</v>
      </c>
      <c r="G145" s="304">
        <v>1210.3900000000001</v>
      </c>
      <c r="H145" s="34">
        <v>15.66</v>
      </c>
      <c r="I145" s="35">
        <v>18954.71</v>
      </c>
      <c r="J145" s="106">
        <v>7.2491082240471578E-4</v>
      </c>
      <c r="M145" s="313">
        <f t="shared" si="4"/>
        <v>605.19500000000005</v>
      </c>
    </row>
    <row r="146" spans="1:13" x14ac:dyDescent="0.2">
      <c r="A146">
        <v>145</v>
      </c>
      <c r="B146" s="111" t="s">
        <v>485</v>
      </c>
      <c r="C146" s="54" t="s">
        <v>484</v>
      </c>
      <c r="D146" s="211" t="s">
        <v>979</v>
      </c>
      <c r="E146" s="141" t="s">
        <v>1490</v>
      </c>
      <c r="F146" s="33" t="s">
        <v>1057</v>
      </c>
      <c r="G146" s="304">
        <v>409.13</v>
      </c>
      <c r="H146" s="34">
        <v>45.05</v>
      </c>
      <c r="I146" s="35">
        <v>18431.310000000001</v>
      </c>
      <c r="J146" s="106">
        <v>7.048937224624519E-4</v>
      </c>
      <c r="M146" s="313">
        <f t="shared" si="4"/>
        <v>204.565</v>
      </c>
    </row>
    <row r="147" spans="1:13" ht="25.5" x14ac:dyDescent="0.2">
      <c r="A147">
        <v>146</v>
      </c>
      <c r="B147" s="282" t="s">
        <v>650</v>
      </c>
      <c r="C147" s="361">
        <v>200602</v>
      </c>
      <c r="D147" s="284" t="s">
        <v>1127</v>
      </c>
      <c r="E147" s="285" t="s">
        <v>1160</v>
      </c>
      <c r="F147" s="286" t="s">
        <v>172</v>
      </c>
      <c r="G147" s="403">
        <v>852</v>
      </c>
      <c r="H147" s="359">
        <v>21.45</v>
      </c>
      <c r="I147" s="360">
        <v>18275.400000000001</v>
      </c>
      <c r="J147" s="362">
        <v>6.9893104372344096E-4</v>
      </c>
      <c r="M147" s="313">
        <f t="shared" si="4"/>
        <v>426</v>
      </c>
    </row>
    <row r="148" spans="1:13" x14ac:dyDescent="0.2">
      <c r="A148">
        <v>147</v>
      </c>
      <c r="B148" s="111" t="s">
        <v>463</v>
      </c>
      <c r="C148" s="54" t="s">
        <v>456</v>
      </c>
      <c r="D148" s="211" t="s">
        <v>979</v>
      </c>
      <c r="E148" s="141" t="s">
        <v>1471</v>
      </c>
      <c r="F148" s="33" t="s">
        <v>1057</v>
      </c>
      <c r="G148" s="304">
        <v>554</v>
      </c>
      <c r="H148" s="34">
        <v>32.5</v>
      </c>
      <c r="I148" s="35">
        <v>18005</v>
      </c>
      <c r="J148" s="106">
        <v>6.8858976778842342E-4</v>
      </c>
      <c r="M148" s="313">
        <f t="shared" si="4"/>
        <v>277</v>
      </c>
    </row>
    <row r="149" spans="1:13" ht="25.5" x14ac:dyDescent="0.2">
      <c r="A149">
        <v>148</v>
      </c>
      <c r="B149" s="111" t="s">
        <v>388</v>
      </c>
      <c r="C149" s="54" t="s">
        <v>396</v>
      </c>
      <c r="D149" s="211" t="s">
        <v>979</v>
      </c>
      <c r="E149" s="141" t="s">
        <v>1393</v>
      </c>
      <c r="F149" s="33" t="s">
        <v>172</v>
      </c>
      <c r="G149" s="304">
        <v>103</v>
      </c>
      <c r="H149" s="34">
        <v>173.55</v>
      </c>
      <c r="I149" s="35">
        <v>17875.650000000001</v>
      </c>
      <c r="J149" s="106">
        <v>6.8364285934835499E-4</v>
      </c>
      <c r="M149" s="313">
        <f t="shared" si="4"/>
        <v>51.5</v>
      </c>
    </row>
    <row r="150" spans="1:13" x14ac:dyDescent="0.2">
      <c r="A150">
        <v>149</v>
      </c>
      <c r="B150" s="109" t="s">
        <v>174</v>
      </c>
      <c r="C150" s="54" t="s">
        <v>175</v>
      </c>
      <c r="D150" s="211" t="s">
        <v>979</v>
      </c>
      <c r="E150" s="141" t="s">
        <v>1277</v>
      </c>
      <c r="F150" s="33" t="s">
        <v>25</v>
      </c>
      <c r="G150" s="304">
        <v>703</v>
      </c>
      <c r="H150" s="34">
        <v>25.03</v>
      </c>
      <c r="I150" s="35">
        <v>17596.09</v>
      </c>
      <c r="J150" s="106">
        <v>6.7295126504216603E-4</v>
      </c>
      <c r="M150" s="313">
        <f t="shared" si="4"/>
        <v>351.5</v>
      </c>
    </row>
    <row r="151" spans="1:13" x14ac:dyDescent="0.2">
      <c r="A151">
        <v>150</v>
      </c>
      <c r="B151" s="108" t="s">
        <v>773</v>
      </c>
      <c r="C151" s="37" t="s">
        <v>588</v>
      </c>
      <c r="D151" s="211" t="s">
        <v>979</v>
      </c>
      <c r="E151" s="141" t="s">
        <v>1173</v>
      </c>
      <c r="F151" s="33" t="s">
        <v>1170</v>
      </c>
      <c r="G151" s="304">
        <v>546.96</v>
      </c>
      <c r="H151" s="34">
        <v>30.7</v>
      </c>
      <c r="I151" s="35">
        <v>16791.669999999998</v>
      </c>
      <c r="J151" s="106">
        <v>6.4218673402276227E-4</v>
      </c>
      <c r="M151" s="313">
        <f t="shared" si="4"/>
        <v>273.48</v>
      </c>
    </row>
    <row r="152" spans="1:13" ht="25.5" x14ac:dyDescent="0.2">
      <c r="A152">
        <v>151</v>
      </c>
      <c r="B152" s="220" t="s">
        <v>905</v>
      </c>
      <c r="C152" s="40" t="s">
        <v>975</v>
      </c>
      <c r="D152" s="212" t="s">
        <v>979</v>
      </c>
      <c r="E152" s="213" t="s">
        <v>1165</v>
      </c>
      <c r="F152" s="51" t="s">
        <v>1057</v>
      </c>
      <c r="G152" s="404">
        <v>42</v>
      </c>
      <c r="H152" s="34">
        <v>397.43</v>
      </c>
      <c r="I152" s="35">
        <v>16692.060000000001</v>
      </c>
      <c r="J152" s="107">
        <v>6.3837721295809124E-4</v>
      </c>
      <c r="M152" s="313">
        <f t="shared" si="4"/>
        <v>21</v>
      </c>
    </row>
    <row r="153" spans="1:13" x14ac:dyDescent="0.2">
      <c r="A153">
        <v>152</v>
      </c>
      <c r="B153" s="219" t="s">
        <v>186</v>
      </c>
      <c r="C153" s="184" t="s">
        <v>187</v>
      </c>
      <c r="D153" s="211" t="s">
        <v>979</v>
      </c>
      <c r="E153" s="141" t="s">
        <v>1283</v>
      </c>
      <c r="F153" s="33" t="s">
        <v>25</v>
      </c>
      <c r="G153" s="304">
        <v>121</v>
      </c>
      <c r="H153" s="34">
        <v>133.77000000000001</v>
      </c>
      <c r="I153" s="35">
        <v>16186.17</v>
      </c>
      <c r="J153" s="185">
        <v>6.1902977182360156E-4</v>
      </c>
      <c r="M153" s="313">
        <f t="shared" si="4"/>
        <v>60.5</v>
      </c>
    </row>
    <row r="154" spans="1:13" x14ac:dyDescent="0.2">
      <c r="A154">
        <v>153</v>
      </c>
      <c r="B154" s="118" t="s">
        <v>604</v>
      </c>
      <c r="C154" s="114" t="s">
        <v>633</v>
      </c>
      <c r="D154" s="211" t="s">
        <v>979</v>
      </c>
      <c r="E154" s="141" t="s">
        <v>1503</v>
      </c>
      <c r="F154" s="33" t="s">
        <v>172</v>
      </c>
      <c r="G154" s="304">
        <v>2</v>
      </c>
      <c r="H154" s="34">
        <v>8075.83</v>
      </c>
      <c r="I154" s="35">
        <v>16151.66</v>
      </c>
      <c r="J154" s="117">
        <v>6.1770995883352216E-4</v>
      </c>
      <c r="M154" s="313">
        <f t="shared" si="4"/>
        <v>1</v>
      </c>
    </row>
    <row r="155" spans="1:13" x14ac:dyDescent="0.2">
      <c r="A155">
        <v>154</v>
      </c>
      <c r="B155" s="118" t="s">
        <v>467</v>
      </c>
      <c r="C155" s="114" t="s">
        <v>472</v>
      </c>
      <c r="D155" s="211" t="s">
        <v>979</v>
      </c>
      <c r="E155" s="141" t="s">
        <v>1478</v>
      </c>
      <c r="F155" s="33" t="s">
        <v>1057</v>
      </c>
      <c r="G155" s="304">
        <v>131.25</v>
      </c>
      <c r="H155" s="34">
        <v>122.15</v>
      </c>
      <c r="I155" s="35">
        <v>16032.19</v>
      </c>
      <c r="J155" s="117">
        <v>6.1314090470646402E-4</v>
      </c>
      <c r="M155" s="313">
        <f t="shared" si="4"/>
        <v>65.625</v>
      </c>
    </row>
    <row r="156" spans="1:13" x14ac:dyDescent="0.2">
      <c r="A156">
        <v>155</v>
      </c>
      <c r="B156" s="118" t="s">
        <v>300</v>
      </c>
      <c r="C156" s="54" t="s">
        <v>301</v>
      </c>
      <c r="D156" s="211" t="s">
        <v>979</v>
      </c>
      <c r="E156" s="141" t="s">
        <v>1342</v>
      </c>
      <c r="F156" s="33" t="s">
        <v>172</v>
      </c>
      <c r="G156" s="304">
        <v>63</v>
      </c>
      <c r="H156" s="34">
        <v>252.84</v>
      </c>
      <c r="I156" s="35">
        <v>15928.92</v>
      </c>
      <c r="J156" s="117">
        <v>6.0919140927077886E-4</v>
      </c>
      <c r="M156" s="313">
        <f t="shared" si="4"/>
        <v>31.5</v>
      </c>
    </row>
    <row r="157" spans="1:13" ht="38.25" x14ac:dyDescent="0.2">
      <c r="A157">
        <v>156</v>
      </c>
      <c r="B157" s="118" t="s">
        <v>767</v>
      </c>
      <c r="C157" s="37" t="s">
        <v>951</v>
      </c>
      <c r="D157" s="211" t="s">
        <v>979</v>
      </c>
      <c r="E157" s="141" t="s">
        <v>1248</v>
      </c>
      <c r="F157" s="33" t="s">
        <v>1057</v>
      </c>
      <c r="G157" s="304">
        <v>128.38</v>
      </c>
      <c r="H157" s="34">
        <v>123.52</v>
      </c>
      <c r="I157" s="35">
        <v>15857.5</v>
      </c>
      <c r="J157" s="117">
        <v>6.0645999681782419E-4</v>
      </c>
      <c r="M157" s="313">
        <f t="shared" si="4"/>
        <v>64.19</v>
      </c>
    </row>
    <row r="158" spans="1:13" ht="25.5" x14ac:dyDescent="0.2">
      <c r="A158">
        <v>157</v>
      </c>
      <c r="B158" s="113" t="s">
        <v>276</v>
      </c>
      <c r="C158" s="54" t="s">
        <v>976</v>
      </c>
      <c r="D158" s="211" t="s">
        <v>979</v>
      </c>
      <c r="E158" s="141" t="s">
        <v>1328</v>
      </c>
      <c r="F158" s="33" t="s">
        <v>829</v>
      </c>
      <c r="G158" s="304">
        <v>1000</v>
      </c>
      <c r="H158" s="34">
        <v>15.81</v>
      </c>
      <c r="I158" s="35">
        <v>15810</v>
      </c>
      <c r="J158" s="117">
        <v>6.0464338954373644E-4</v>
      </c>
      <c r="M158" s="313">
        <f t="shared" si="4"/>
        <v>500</v>
      </c>
    </row>
    <row r="159" spans="1:13" x14ac:dyDescent="0.2">
      <c r="A159">
        <v>158</v>
      </c>
      <c r="B159" s="219" t="s">
        <v>624</v>
      </c>
      <c r="C159" s="184" t="s">
        <v>814</v>
      </c>
      <c r="D159" s="211" t="s">
        <v>979</v>
      </c>
      <c r="E159" s="141" t="s">
        <v>1537</v>
      </c>
      <c r="F159" s="33" t="s">
        <v>172</v>
      </c>
      <c r="G159" s="304">
        <v>4</v>
      </c>
      <c r="H159" s="34">
        <v>3938.85</v>
      </c>
      <c r="I159" s="35">
        <v>15755.4</v>
      </c>
      <c r="J159" s="185">
        <v>6.0255524728762707E-4</v>
      </c>
      <c r="M159" s="313">
        <f t="shared" si="4"/>
        <v>2</v>
      </c>
    </row>
    <row r="160" spans="1:13" x14ac:dyDescent="0.2">
      <c r="A160">
        <v>159</v>
      </c>
      <c r="B160" s="118" t="s">
        <v>577</v>
      </c>
      <c r="C160" s="114" t="s">
        <v>960</v>
      </c>
      <c r="D160" s="211" t="s">
        <v>979</v>
      </c>
      <c r="E160" s="141" t="s">
        <v>1480</v>
      </c>
      <c r="F160" s="33" t="s">
        <v>1057</v>
      </c>
      <c r="G160" s="304">
        <v>329.07</v>
      </c>
      <c r="H160" s="34">
        <v>47.35</v>
      </c>
      <c r="I160" s="35">
        <v>15581.46</v>
      </c>
      <c r="J160" s="117">
        <v>5.9590302267173607E-4</v>
      </c>
      <c r="M160" s="313">
        <f t="shared" si="4"/>
        <v>164.535</v>
      </c>
    </row>
    <row r="161" spans="1:13" ht="25.5" x14ac:dyDescent="0.2">
      <c r="A161">
        <v>160</v>
      </c>
      <c r="B161" s="335" t="s">
        <v>1035</v>
      </c>
      <c r="C161" s="384" t="s">
        <v>962</v>
      </c>
      <c r="D161" s="284" t="s">
        <v>979</v>
      </c>
      <c r="E161" s="285" t="s">
        <v>1256</v>
      </c>
      <c r="F161" s="286" t="s">
        <v>1057</v>
      </c>
      <c r="G161" s="363">
        <v>46.8</v>
      </c>
      <c r="H161" s="359">
        <v>331.13</v>
      </c>
      <c r="I161" s="360">
        <v>15496.88</v>
      </c>
      <c r="J161" s="353">
        <v>5.926683143929499E-4</v>
      </c>
      <c r="M161" s="313">
        <f t="shared" si="4"/>
        <v>23.4</v>
      </c>
    </row>
    <row r="162" spans="1:13" ht="25.5" x14ac:dyDescent="0.2">
      <c r="A162">
        <v>161</v>
      </c>
      <c r="B162" s="118" t="s">
        <v>750</v>
      </c>
      <c r="C162" s="114" t="s">
        <v>468</v>
      </c>
      <c r="D162" s="211" t="s">
        <v>979</v>
      </c>
      <c r="E162" s="141" t="s">
        <v>1472</v>
      </c>
      <c r="F162" s="33" t="s">
        <v>1057</v>
      </c>
      <c r="G162" s="304">
        <v>444.3</v>
      </c>
      <c r="H162" s="34">
        <v>33.83</v>
      </c>
      <c r="I162" s="35">
        <v>15030.67</v>
      </c>
      <c r="J162" s="117">
        <v>5.7483840960868772E-4</v>
      </c>
      <c r="M162" s="313">
        <f t="shared" si="4"/>
        <v>222.15</v>
      </c>
    </row>
    <row r="163" spans="1:13" x14ac:dyDescent="0.2">
      <c r="A163">
        <v>162</v>
      </c>
      <c r="B163" s="118" t="s">
        <v>352</v>
      </c>
      <c r="C163" s="114" t="s">
        <v>370</v>
      </c>
      <c r="D163" s="211" t="s">
        <v>979</v>
      </c>
      <c r="E163" s="141" t="s">
        <v>1373</v>
      </c>
      <c r="F163" s="33" t="s">
        <v>25</v>
      </c>
      <c r="G163" s="304">
        <v>228</v>
      </c>
      <c r="H163" s="34">
        <v>64.760000000000005</v>
      </c>
      <c r="I163" s="35">
        <v>14765.28</v>
      </c>
      <c r="J163" s="117">
        <v>5.6468873793563191E-4</v>
      </c>
      <c r="M163" s="313">
        <f t="shared" si="4"/>
        <v>114</v>
      </c>
    </row>
    <row r="164" spans="1:13" x14ac:dyDescent="0.2">
      <c r="A164">
        <v>163</v>
      </c>
      <c r="B164" s="335" t="s">
        <v>564</v>
      </c>
      <c r="C164" s="384" t="s">
        <v>140</v>
      </c>
      <c r="D164" s="284" t="s">
        <v>979</v>
      </c>
      <c r="E164" s="285" t="s">
        <v>1254</v>
      </c>
      <c r="F164" s="286" t="s">
        <v>172</v>
      </c>
      <c r="G164" s="363">
        <v>48</v>
      </c>
      <c r="H164" s="359">
        <v>305.92</v>
      </c>
      <c r="I164" s="360">
        <v>14684.16</v>
      </c>
      <c r="J164" s="353">
        <v>5.6158635515512665E-4</v>
      </c>
      <c r="M164" s="313">
        <f t="shared" si="4"/>
        <v>24</v>
      </c>
    </row>
    <row r="165" spans="1:13" x14ac:dyDescent="0.2">
      <c r="A165">
        <v>164</v>
      </c>
      <c r="B165" s="191" t="s">
        <v>753</v>
      </c>
      <c r="C165" s="173" t="s">
        <v>491</v>
      </c>
      <c r="D165" s="212" t="s">
        <v>979</v>
      </c>
      <c r="E165" s="213" t="s">
        <v>1493</v>
      </c>
      <c r="F165" s="51" t="s">
        <v>1057</v>
      </c>
      <c r="G165" s="304">
        <v>1112.05</v>
      </c>
      <c r="H165" s="34">
        <v>13.11</v>
      </c>
      <c r="I165" s="35">
        <v>14578.98</v>
      </c>
      <c r="J165" s="175">
        <v>5.5756381298484141E-4</v>
      </c>
      <c r="M165" s="313">
        <f t="shared" si="4"/>
        <v>556.02499999999998</v>
      </c>
    </row>
    <row r="166" spans="1:13" x14ac:dyDescent="0.2">
      <c r="A166">
        <v>165</v>
      </c>
      <c r="B166" s="192" t="s">
        <v>314</v>
      </c>
      <c r="C166" s="184" t="s">
        <v>644</v>
      </c>
      <c r="D166" s="211" t="s">
        <v>979</v>
      </c>
      <c r="E166" s="141" t="s">
        <v>1351</v>
      </c>
      <c r="F166" s="33" t="s">
        <v>172</v>
      </c>
      <c r="G166" s="304">
        <v>23</v>
      </c>
      <c r="H166" s="34">
        <v>629.9</v>
      </c>
      <c r="I166" s="35">
        <v>14487.7</v>
      </c>
      <c r="J166" s="185">
        <v>5.5407286746949973E-4</v>
      </c>
      <c r="M166" s="313">
        <f t="shared" si="4"/>
        <v>11.5</v>
      </c>
    </row>
    <row r="167" spans="1:13" x14ac:dyDescent="0.2">
      <c r="A167">
        <v>166</v>
      </c>
      <c r="B167" s="113" t="s">
        <v>176</v>
      </c>
      <c r="C167" s="114" t="s">
        <v>177</v>
      </c>
      <c r="D167" s="211" t="s">
        <v>979</v>
      </c>
      <c r="E167" s="141" t="s">
        <v>1278</v>
      </c>
      <c r="F167" s="33" t="s">
        <v>25</v>
      </c>
      <c r="G167" s="304">
        <v>427</v>
      </c>
      <c r="H167" s="34">
        <v>33.89</v>
      </c>
      <c r="I167" s="35">
        <v>14471.03</v>
      </c>
      <c r="J167" s="117">
        <v>5.5343533392720405E-4</v>
      </c>
      <c r="M167" s="313">
        <f t="shared" si="4"/>
        <v>213.5</v>
      </c>
    </row>
    <row r="168" spans="1:13" ht="25.5" x14ac:dyDescent="0.2">
      <c r="A168">
        <v>167</v>
      </c>
      <c r="B168" s="118" t="s">
        <v>383</v>
      </c>
      <c r="C168" s="114" t="s">
        <v>382</v>
      </c>
      <c r="D168" s="211" t="s">
        <v>979</v>
      </c>
      <c r="E168" s="141" t="s">
        <v>1390</v>
      </c>
      <c r="F168" s="33" t="s">
        <v>172</v>
      </c>
      <c r="G168" s="304">
        <v>67</v>
      </c>
      <c r="H168" s="34">
        <v>214.19</v>
      </c>
      <c r="I168" s="35">
        <v>14350.73</v>
      </c>
      <c r="J168" s="117">
        <v>5.4883453697830383E-4</v>
      </c>
      <c r="M168" s="313">
        <f t="shared" si="4"/>
        <v>33.5</v>
      </c>
    </row>
    <row r="169" spans="1:13" ht="25.5" x14ac:dyDescent="0.2">
      <c r="A169">
        <v>168</v>
      </c>
      <c r="B169" s="118" t="s">
        <v>123</v>
      </c>
      <c r="C169" s="178" t="s">
        <v>120</v>
      </c>
      <c r="D169" s="211" t="s">
        <v>979</v>
      </c>
      <c r="E169" s="141" t="s">
        <v>1230</v>
      </c>
      <c r="F169" s="33" t="s">
        <v>25</v>
      </c>
      <c r="G169" s="304">
        <v>45.68</v>
      </c>
      <c r="H169" s="34">
        <v>308.8</v>
      </c>
      <c r="I169" s="35">
        <v>14105.98</v>
      </c>
      <c r="J169" s="117">
        <v>5.3947422897129382E-4</v>
      </c>
      <c r="M169" s="313">
        <f t="shared" si="4"/>
        <v>22.84</v>
      </c>
    </row>
    <row r="170" spans="1:13" ht="25.5" x14ac:dyDescent="0.2">
      <c r="A170">
        <v>169</v>
      </c>
      <c r="B170" s="118" t="s">
        <v>757</v>
      </c>
      <c r="C170" s="114" t="s">
        <v>967</v>
      </c>
      <c r="D170" s="211" t="s">
        <v>979</v>
      </c>
      <c r="E170" s="141" t="s">
        <v>1506</v>
      </c>
      <c r="F170" s="33" t="s">
        <v>172</v>
      </c>
      <c r="G170" s="304">
        <v>3</v>
      </c>
      <c r="H170" s="34">
        <v>4698.3</v>
      </c>
      <c r="I170" s="35">
        <v>14094.9</v>
      </c>
      <c r="J170" s="117">
        <v>5.3905048142188555E-4</v>
      </c>
      <c r="M170" s="313">
        <f t="shared" si="4"/>
        <v>1.5</v>
      </c>
    </row>
    <row r="171" spans="1:13" x14ac:dyDescent="0.2">
      <c r="A171">
        <v>170</v>
      </c>
      <c r="B171" s="113" t="s">
        <v>262</v>
      </c>
      <c r="C171" s="114" t="s">
        <v>263</v>
      </c>
      <c r="D171" s="211" t="s">
        <v>979</v>
      </c>
      <c r="E171" s="141" t="s">
        <v>1322</v>
      </c>
      <c r="F171" s="33" t="s">
        <v>25</v>
      </c>
      <c r="G171" s="304">
        <v>204</v>
      </c>
      <c r="H171" s="34">
        <v>68.989999999999995</v>
      </c>
      <c r="I171" s="35">
        <v>14073.96</v>
      </c>
      <c r="J171" s="117">
        <v>5.3824964444674031E-4</v>
      </c>
      <c r="M171" s="313">
        <f t="shared" si="4"/>
        <v>102</v>
      </c>
    </row>
    <row r="172" spans="1:13" ht="25.5" x14ac:dyDescent="0.2">
      <c r="A172">
        <v>171</v>
      </c>
      <c r="B172" s="113" t="s">
        <v>250</v>
      </c>
      <c r="C172" s="114" t="s">
        <v>251</v>
      </c>
      <c r="D172" s="211" t="s">
        <v>979</v>
      </c>
      <c r="E172" s="141" t="s">
        <v>1316</v>
      </c>
      <c r="F172" s="33" t="s">
        <v>172</v>
      </c>
      <c r="G172" s="304">
        <v>66</v>
      </c>
      <c r="H172" s="34">
        <v>205.88</v>
      </c>
      <c r="I172" s="35">
        <v>13588.08</v>
      </c>
      <c r="J172" s="117">
        <v>5.1966747302918746E-4</v>
      </c>
      <c r="M172" s="313">
        <f t="shared" si="4"/>
        <v>33</v>
      </c>
    </row>
    <row r="173" spans="1:13" x14ac:dyDescent="0.2">
      <c r="A173">
        <v>172</v>
      </c>
      <c r="B173" s="118" t="s">
        <v>1027</v>
      </c>
      <c r="C173" s="114" t="s">
        <v>307</v>
      </c>
      <c r="D173" s="211" t="s">
        <v>979</v>
      </c>
      <c r="E173" s="141" t="s">
        <v>1347</v>
      </c>
      <c r="F173" s="33" t="s">
        <v>830</v>
      </c>
      <c r="G173" s="304">
        <v>5</v>
      </c>
      <c r="H173" s="34">
        <v>2702.14</v>
      </c>
      <c r="I173" s="35">
        <v>13510.7</v>
      </c>
      <c r="J173" s="117">
        <v>5.1670812416878935E-4</v>
      </c>
      <c r="M173" s="313">
        <f t="shared" si="4"/>
        <v>2.5</v>
      </c>
    </row>
    <row r="174" spans="1:13" x14ac:dyDescent="0.2">
      <c r="A174">
        <v>173</v>
      </c>
      <c r="B174" s="367" t="s">
        <v>35</v>
      </c>
      <c r="C174" s="178" t="s">
        <v>585</v>
      </c>
      <c r="D174" s="211" t="s">
        <v>979</v>
      </c>
      <c r="E174" s="141" t="s">
        <v>1177</v>
      </c>
      <c r="F174" s="33" t="s">
        <v>1057</v>
      </c>
      <c r="G174" s="304">
        <v>1520.71</v>
      </c>
      <c r="H174" s="34">
        <v>8.86</v>
      </c>
      <c r="I174" s="35">
        <v>13473.49</v>
      </c>
      <c r="J174" s="117">
        <v>5.1528505139681452E-4</v>
      </c>
      <c r="M174" s="313">
        <f t="shared" si="4"/>
        <v>760.35500000000002</v>
      </c>
    </row>
    <row r="175" spans="1:13" x14ac:dyDescent="0.2">
      <c r="A175">
        <v>174</v>
      </c>
      <c r="B175" s="366" t="s">
        <v>571</v>
      </c>
      <c r="C175" s="388" t="s">
        <v>897</v>
      </c>
      <c r="D175" s="211" t="s">
        <v>1060</v>
      </c>
      <c r="E175" s="141" t="s">
        <v>1154</v>
      </c>
      <c r="F175" s="33" t="s">
        <v>172</v>
      </c>
      <c r="G175" s="402">
        <v>15</v>
      </c>
      <c r="H175" s="34">
        <v>894.69</v>
      </c>
      <c r="I175" s="35">
        <v>13420.35</v>
      </c>
      <c r="J175" s="117">
        <v>5.1325274591165608E-4</v>
      </c>
      <c r="M175" s="313">
        <f t="shared" si="4"/>
        <v>7.5</v>
      </c>
    </row>
    <row r="176" spans="1:13" x14ac:dyDescent="0.2">
      <c r="A176">
        <v>175</v>
      </c>
      <c r="B176" s="113" t="s">
        <v>242</v>
      </c>
      <c r="C176" s="114" t="s">
        <v>243</v>
      </c>
      <c r="D176" s="211" t="s">
        <v>979</v>
      </c>
      <c r="E176" s="141" t="s">
        <v>1312</v>
      </c>
      <c r="F176" s="33" t="s">
        <v>172</v>
      </c>
      <c r="G176" s="304">
        <v>31</v>
      </c>
      <c r="H176" s="34">
        <v>429.22</v>
      </c>
      <c r="I176" s="35">
        <v>13305.82</v>
      </c>
      <c r="J176" s="117">
        <v>5.0887261894110307E-4</v>
      </c>
      <c r="M176" s="313">
        <f t="shared" si="4"/>
        <v>15.5</v>
      </c>
    </row>
    <row r="177" spans="1:13" x14ac:dyDescent="0.2">
      <c r="A177">
        <v>176</v>
      </c>
      <c r="B177" s="378" t="s">
        <v>648</v>
      </c>
      <c r="C177" s="391">
        <v>200308</v>
      </c>
      <c r="D177" s="284" t="s">
        <v>1127</v>
      </c>
      <c r="E177" s="285" t="s">
        <v>996</v>
      </c>
      <c r="F177" s="286" t="s">
        <v>28</v>
      </c>
      <c r="G177" s="403">
        <v>30</v>
      </c>
      <c r="H177" s="359">
        <v>429.52</v>
      </c>
      <c r="I177" s="360">
        <v>12885.6</v>
      </c>
      <c r="J177" s="353">
        <v>4.9280157244179445E-4</v>
      </c>
      <c r="M177" s="313">
        <f t="shared" si="4"/>
        <v>15</v>
      </c>
    </row>
    <row r="178" spans="1:13" x14ac:dyDescent="0.2">
      <c r="A178">
        <v>177</v>
      </c>
      <c r="B178" s="378" t="s">
        <v>649</v>
      </c>
      <c r="C178" s="391">
        <v>200308</v>
      </c>
      <c r="D178" s="284" t="s">
        <v>1127</v>
      </c>
      <c r="E178" s="285" t="s">
        <v>995</v>
      </c>
      <c r="F178" s="286" t="s">
        <v>28</v>
      </c>
      <c r="G178" s="403">
        <v>30</v>
      </c>
      <c r="H178" s="359">
        <v>429.52</v>
      </c>
      <c r="I178" s="360">
        <v>12885.6</v>
      </c>
      <c r="J178" s="353">
        <v>4.9280157244179445E-4</v>
      </c>
      <c r="M178" s="313">
        <f t="shared" si="4"/>
        <v>15</v>
      </c>
    </row>
    <row r="179" spans="1:13" x14ac:dyDescent="0.2">
      <c r="A179">
        <v>178</v>
      </c>
      <c r="B179" s="113" t="s">
        <v>1041</v>
      </c>
      <c r="C179" s="114" t="s">
        <v>279</v>
      </c>
      <c r="D179" s="211" t="s">
        <v>979</v>
      </c>
      <c r="E179" s="141" t="s">
        <v>1333</v>
      </c>
      <c r="F179" s="33" t="s">
        <v>172</v>
      </c>
      <c r="G179" s="304">
        <v>20</v>
      </c>
      <c r="H179" s="34">
        <v>642.17999999999995</v>
      </c>
      <c r="I179" s="35">
        <v>12843.6</v>
      </c>
      <c r="J179" s="117">
        <v>4.911953091678642E-4</v>
      </c>
      <c r="M179" s="313">
        <f t="shared" si="4"/>
        <v>10</v>
      </c>
    </row>
    <row r="180" spans="1:13" ht="25.5" x14ac:dyDescent="0.2">
      <c r="A180">
        <v>179</v>
      </c>
      <c r="B180" s="366" t="s">
        <v>638</v>
      </c>
      <c r="C180" s="399" t="s">
        <v>873</v>
      </c>
      <c r="D180" s="211" t="s">
        <v>1060</v>
      </c>
      <c r="E180" s="141" t="s">
        <v>1354</v>
      </c>
      <c r="F180" s="33" t="s">
        <v>830</v>
      </c>
      <c r="G180" s="304">
        <v>2</v>
      </c>
      <c r="H180" s="34">
        <v>6401.92</v>
      </c>
      <c r="I180" s="35">
        <v>12803.84</v>
      </c>
      <c r="J180" s="411">
        <v>4.8967471326854357E-4</v>
      </c>
      <c r="M180" s="313">
        <f t="shared" si="4"/>
        <v>1</v>
      </c>
    </row>
    <row r="181" spans="1:13" ht="25.5" x14ac:dyDescent="0.2">
      <c r="A181">
        <v>180</v>
      </c>
      <c r="B181" s="366" t="s">
        <v>575</v>
      </c>
      <c r="C181" s="388" t="s">
        <v>896</v>
      </c>
      <c r="D181" s="211" t="s">
        <v>1060</v>
      </c>
      <c r="E181" s="141" t="s">
        <v>991</v>
      </c>
      <c r="F181" s="33" t="s">
        <v>172</v>
      </c>
      <c r="G181" s="402">
        <v>6</v>
      </c>
      <c r="H181" s="34">
        <v>2080.0500000000002</v>
      </c>
      <c r="I181" s="35">
        <v>12480.3</v>
      </c>
      <c r="J181" s="117">
        <v>4.7730113184836769E-4</v>
      </c>
      <c r="M181" s="313">
        <f t="shared" si="4"/>
        <v>3</v>
      </c>
    </row>
    <row r="182" spans="1:13" x14ac:dyDescent="0.2">
      <c r="A182">
        <v>181</v>
      </c>
      <c r="B182" s="113" t="s">
        <v>180</v>
      </c>
      <c r="C182" s="114" t="s">
        <v>181</v>
      </c>
      <c r="D182" s="211" t="s">
        <v>979</v>
      </c>
      <c r="E182" s="141" t="s">
        <v>1280</v>
      </c>
      <c r="F182" s="33" t="s">
        <v>25</v>
      </c>
      <c r="G182" s="304">
        <v>261</v>
      </c>
      <c r="H182" s="34">
        <v>47.31</v>
      </c>
      <c r="I182" s="35">
        <v>12347.91</v>
      </c>
      <c r="J182" s="117">
        <v>4.7223796054275766E-4</v>
      </c>
      <c r="M182" s="313">
        <f t="shared" si="4"/>
        <v>130.5</v>
      </c>
    </row>
    <row r="183" spans="1:13" ht="25.5" x14ac:dyDescent="0.2">
      <c r="A183">
        <v>182</v>
      </c>
      <c r="B183" s="366" t="s">
        <v>781</v>
      </c>
      <c r="C183" s="115" t="s">
        <v>155</v>
      </c>
      <c r="D183" s="211" t="s">
        <v>979</v>
      </c>
      <c r="E183" s="141" t="s">
        <v>1265</v>
      </c>
      <c r="F183" s="33" t="s">
        <v>25</v>
      </c>
      <c r="G183" s="304">
        <v>106.75</v>
      </c>
      <c r="H183" s="34">
        <v>113.69</v>
      </c>
      <c r="I183" s="35">
        <v>12136.41</v>
      </c>
      <c r="J183" s="117">
        <v>4.6414927762760896E-4</v>
      </c>
      <c r="M183" s="313">
        <f t="shared" si="4"/>
        <v>53.375</v>
      </c>
    </row>
    <row r="184" spans="1:13" ht="38.25" x14ac:dyDescent="0.2">
      <c r="A184">
        <v>183</v>
      </c>
      <c r="B184" s="378" t="s">
        <v>981</v>
      </c>
      <c r="C184" s="398" t="s">
        <v>834</v>
      </c>
      <c r="D184" s="284" t="s">
        <v>1060</v>
      </c>
      <c r="E184" s="285" t="s">
        <v>1168</v>
      </c>
      <c r="F184" s="286" t="s">
        <v>31</v>
      </c>
      <c r="G184" s="406">
        <v>26.856000000000002</v>
      </c>
      <c r="H184" s="359">
        <v>446.22</v>
      </c>
      <c r="I184" s="360">
        <v>11983.68</v>
      </c>
      <c r="J184" s="353">
        <v>4.5830821596505274E-4</v>
      </c>
      <c r="M184" s="313">
        <f t="shared" si="4"/>
        <v>13.428000000000001</v>
      </c>
    </row>
    <row r="185" spans="1:13" x14ac:dyDescent="0.2">
      <c r="A185">
        <v>184</v>
      </c>
      <c r="B185" s="113" t="s">
        <v>192</v>
      </c>
      <c r="C185" s="114" t="s">
        <v>193</v>
      </c>
      <c r="D185" s="211" t="s">
        <v>979</v>
      </c>
      <c r="E185" s="141" t="s">
        <v>1286</v>
      </c>
      <c r="F185" s="33" t="s">
        <v>172</v>
      </c>
      <c r="G185" s="304">
        <v>78</v>
      </c>
      <c r="H185" s="34">
        <v>150.04</v>
      </c>
      <c r="I185" s="35">
        <v>11703.12</v>
      </c>
      <c r="J185" s="117">
        <v>4.4757837729519879E-4</v>
      </c>
      <c r="M185" s="313">
        <f t="shared" si="4"/>
        <v>39</v>
      </c>
    </row>
    <row r="186" spans="1:13" x14ac:dyDescent="0.2">
      <c r="A186">
        <v>185</v>
      </c>
      <c r="B186" s="118" t="s">
        <v>465</v>
      </c>
      <c r="C186" s="401" t="s">
        <v>470</v>
      </c>
      <c r="D186" s="211" t="s">
        <v>979</v>
      </c>
      <c r="E186" s="141" t="s">
        <v>1477</v>
      </c>
      <c r="F186" s="33" t="s">
        <v>1057</v>
      </c>
      <c r="G186" s="304">
        <v>93.75</v>
      </c>
      <c r="H186" s="34">
        <v>122.15</v>
      </c>
      <c r="I186" s="35">
        <v>11451.56</v>
      </c>
      <c r="J186" s="117">
        <v>4.3795762517162995E-4</v>
      </c>
      <c r="M186" s="313">
        <f t="shared" si="4"/>
        <v>46.875</v>
      </c>
    </row>
    <row r="187" spans="1:13" ht="25.5" x14ac:dyDescent="0.2">
      <c r="A187">
        <v>186</v>
      </c>
      <c r="B187" s="118" t="s">
        <v>490</v>
      </c>
      <c r="C187" s="114" t="s">
        <v>978</v>
      </c>
      <c r="D187" s="211" t="s">
        <v>979</v>
      </c>
      <c r="E187" s="141" t="s">
        <v>1062</v>
      </c>
      <c r="F187" s="33" t="s">
        <v>1057</v>
      </c>
      <c r="G187" s="304">
        <v>92.1</v>
      </c>
      <c r="H187" s="34">
        <v>124.27</v>
      </c>
      <c r="I187" s="35">
        <v>11445.27</v>
      </c>
      <c r="J187" s="117">
        <v>4.3771706812417715E-4</v>
      </c>
      <c r="M187" s="313">
        <f t="shared" si="4"/>
        <v>46.05</v>
      </c>
    </row>
    <row r="188" spans="1:13" x14ac:dyDescent="0.2">
      <c r="A188">
        <v>187</v>
      </c>
      <c r="B188" s="118" t="s">
        <v>720</v>
      </c>
      <c r="C188" s="114" t="s">
        <v>694</v>
      </c>
      <c r="D188" s="211" t="s">
        <v>979</v>
      </c>
      <c r="E188" s="141" t="s">
        <v>1439</v>
      </c>
      <c r="F188" s="33" t="s">
        <v>25</v>
      </c>
      <c r="G188" s="304">
        <v>68.459999999999994</v>
      </c>
      <c r="H188" s="34">
        <v>166.57</v>
      </c>
      <c r="I188" s="35">
        <v>11403.38</v>
      </c>
      <c r="J188" s="117">
        <v>4.3611501173025001E-4</v>
      </c>
      <c r="M188" s="313">
        <f t="shared" si="4"/>
        <v>34.229999999999997</v>
      </c>
    </row>
    <row r="189" spans="1:13" x14ac:dyDescent="0.2">
      <c r="A189">
        <v>188</v>
      </c>
      <c r="B189" s="191" t="s">
        <v>1044</v>
      </c>
      <c r="C189" s="173" t="s">
        <v>953</v>
      </c>
      <c r="D189" s="212" t="s">
        <v>979</v>
      </c>
      <c r="E189" s="213" t="s">
        <v>1353</v>
      </c>
      <c r="F189" s="51" t="s">
        <v>25</v>
      </c>
      <c r="G189" s="304">
        <v>5.4</v>
      </c>
      <c r="H189" s="34">
        <v>2089.67</v>
      </c>
      <c r="I189" s="35">
        <v>11284.22</v>
      </c>
      <c r="J189" s="175">
        <v>4.3155781335592797E-4</v>
      </c>
      <c r="M189" s="313">
        <f t="shared" si="4"/>
        <v>2.7</v>
      </c>
    </row>
    <row r="190" spans="1:13" ht="25.5" x14ac:dyDescent="0.2">
      <c r="A190">
        <v>189</v>
      </c>
      <c r="B190" s="381" t="s">
        <v>104</v>
      </c>
      <c r="C190" s="221" t="s">
        <v>945</v>
      </c>
      <c r="D190" s="211" t="s">
        <v>979</v>
      </c>
      <c r="E190" s="141" t="s">
        <v>1220</v>
      </c>
      <c r="F190" s="33" t="s">
        <v>172</v>
      </c>
      <c r="G190" s="304">
        <v>5</v>
      </c>
      <c r="H190" s="34">
        <v>2246.65</v>
      </c>
      <c r="I190" s="35">
        <v>11233.25</v>
      </c>
      <c r="J190" s="185">
        <v>4.2960849813992265E-4</v>
      </c>
      <c r="M190" s="313">
        <f t="shared" si="4"/>
        <v>2.5</v>
      </c>
    </row>
    <row r="191" spans="1:13" ht="25.5" x14ac:dyDescent="0.2">
      <c r="A191">
        <v>190</v>
      </c>
      <c r="B191" s="113" t="s">
        <v>823</v>
      </c>
      <c r="C191" s="115" t="s">
        <v>291</v>
      </c>
      <c r="D191" s="211" t="s">
        <v>979</v>
      </c>
      <c r="E191" s="141" t="s">
        <v>1269</v>
      </c>
      <c r="F191" s="33" t="s">
        <v>1057</v>
      </c>
      <c r="G191" s="304">
        <v>442.16</v>
      </c>
      <c r="H191" s="34">
        <v>25.03</v>
      </c>
      <c r="I191" s="35">
        <v>11067.26</v>
      </c>
      <c r="J191" s="117">
        <v>4.2326031621516843E-4</v>
      </c>
      <c r="M191" s="313">
        <f t="shared" si="4"/>
        <v>221.08</v>
      </c>
    </row>
    <row r="192" spans="1:13" x14ac:dyDescent="0.2">
      <c r="A192">
        <v>191</v>
      </c>
      <c r="B192" s="118" t="s">
        <v>355</v>
      </c>
      <c r="C192" s="114" t="s">
        <v>374</v>
      </c>
      <c r="D192" s="211" t="s">
        <v>979</v>
      </c>
      <c r="E192" s="141" t="s">
        <v>1375</v>
      </c>
      <c r="F192" s="33" t="s">
        <v>25</v>
      </c>
      <c r="G192" s="304">
        <v>89</v>
      </c>
      <c r="H192" s="34">
        <v>120.64</v>
      </c>
      <c r="I192" s="35">
        <v>10736.96</v>
      </c>
      <c r="J192" s="117">
        <v>4.1062820289661706E-4</v>
      </c>
      <c r="M192" s="313">
        <f t="shared" si="4"/>
        <v>44.5</v>
      </c>
    </row>
    <row r="193" spans="1:13" x14ac:dyDescent="0.2">
      <c r="A193">
        <v>192</v>
      </c>
      <c r="B193" s="113" t="s">
        <v>622</v>
      </c>
      <c r="C193" s="114" t="s">
        <v>523</v>
      </c>
      <c r="D193" s="211" t="s">
        <v>979</v>
      </c>
      <c r="E193" s="141" t="s">
        <v>1535</v>
      </c>
      <c r="F193" s="33" t="s">
        <v>172</v>
      </c>
      <c r="G193" s="304">
        <v>2</v>
      </c>
      <c r="H193" s="34">
        <v>5361.76</v>
      </c>
      <c r="I193" s="35">
        <v>10723.52</v>
      </c>
      <c r="J193" s="117">
        <v>4.1011419864895942E-4</v>
      </c>
      <c r="M193" s="313">
        <f t="shared" si="4"/>
        <v>1</v>
      </c>
    </row>
    <row r="194" spans="1:13" x14ac:dyDescent="0.2">
      <c r="A194">
        <v>193</v>
      </c>
      <c r="B194" s="366" t="s">
        <v>572</v>
      </c>
      <c r="C194" s="178" t="s">
        <v>898</v>
      </c>
      <c r="D194" s="211" t="s">
        <v>1060</v>
      </c>
      <c r="E194" s="141" t="s">
        <v>1155</v>
      </c>
      <c r="F194" s="33" t="s">
        <v>172</v>
      </c>
      <c r="G194" s="402">
        <v>11</v>
      </c>
      <c r="H194" s="34">
        <v>963.21</v>
      </c>
      <c r="I194" s="35">
        <v>10595.31</v>
      </c>
      <c r="J194" s="117">
        <v>4.0521088878346905E-4</v>
      </c>
      <c r="M194" s="313">
        <f t="shared" si="4"/>
        <v>5.5</v>
      </c>
    </row>
    <row r="195" spans="1:13" x14ac:dyDescent="0.2">
      <c r="A195">
        <v>194</v>
      </c>
      <c r="B195" s="367" t="s">
        <v>32</v>
      </c>
      <c r="C195" s="178" t="s">
        <v>749</v>
      </c>
      <c r="D195" s="211" t="s">
        <v>979</v>
      </c>
      <c r="E195" s="141" t="s">
        <v>1174</v>
      </c>
      <c r="F195" s="33" t="s">
        <v>1175</v>
      </c>
      <c r="G195" s="304">
        <v>6700.37</v>
      </c>
      <c r="H195" s="34">
        <v>1.57</v>
      </c>
      <c r="I195" s="35">
        <v>10519.58</v>
      </c>
      <c r="J195" s="117">
        <v>4.0231464312311821E-4</v>
      </c>
      <c r="M195" s="313">
        <f t="shared" ref="M195:M258" si="5">$M$1*G195</f>
        <v>3350.1849999999999</v>
      </c>
    </row>
    <row r="196" spans="1:13" x14ac:dyDescent="0.2">
      <c r="A196">
        <v>195</v>
      </c>
      <c r="B196" s="367" t="s">
        <v>30</v>
      </c>
      <c r="C196" s="178" t="s">
        <v>937</v>
      </c>
      <c r="D196" s="211" t="s">
        <v>979</v>
      </c>
      <c r="E196" s="141" t="s">
        <v>1173</v>
      </c>
      <c r="F196" s="33" t="s">
        <v>1170</v>
      </c>
      <c r="G196" s="304">
        <v>670.04</v>
      </c>
      <c r="H196" s="34">
        <v>15.66</v>
      </c>
      <c r="I196" s="35">
        <v>10492.83</v>
      </c>
      <c r="J196" s="117">
        <v>4.012916063950793E-4</v>
      </c>
      <c r="M196" s="313">
        <f t="shared" si="5"/>
        <v>335.02</v>
      </c>
    </row>
    <row r="197" spans="1:13" ht="38.25" x14ac:dyDescent="0.2">
      <c r="A197">
        <v>196</v>
      </c>
      <c r="B197" s="118" t="s">
        <v>611</v>
      </c>
      <c r="C197" s="114">
        <v>83659</v>
      </c>
      <c r="D197" s="211" t="s">
        <v>1126</v>
      </c>
      <c r="E197" s="141" t="s">
        <v>1511</v>
      </c>
      <c r="F197" s="33" t="s">
        <v>172</v>
      </c>
      <c r="G197" s="304">
        <v>10</v>
      </c>
      <c r="H197" s="34">
        <v>1024.6300000000001</v>
      </c>
      <c r="I197" s="35">
        <v>10246.299999999999</v>
      </c>
      <c r="J197" s="117">
        <v>3.918632234207455E-4</v>
      </c>
      <c r="M197" s="313">
        <f t="shared" si="5"/>
        <v>5</v>
      </c>
    </row>
    <row r="198" spans="1:13" x14ac:dyDescent="0.2">
      <c r="A198">
        <v>197</v>
      </c>
      <c r="B198" s="118" t="s">
        <v>350</v>
      </c>
      <c r="C198" s="114" t="s">
        <v>368</v>
      </c>
      <c r="D198" s="211" t="s">
        <v>979</v>
      </c>
      <c r="E198" s="141" t="s">
        <v>1372</v>
      </c>
      <c r="F198" s="33" t="s">
        <v>25</v>
      </c>
      <c r="G198" s="304">
        <v>184</v>
      </c>
      <c r="H198" s="34">
        <v>55.41</v>
      </c>
      <c r="I198" s="35">
        <v>10195.44</v>
      </c>
      <c r="J198" s="117">
        <v>3.8991811508474333E-4</v>
      </c>
      <c r="M198" s="313">
        <f t="shared" si="5"/>
        <v>92</v>
      </c>
    </row>
    <row r="199" spans="1:13" x14ac:dyDescent="0.2">
      <c r="A199">
        <v>198</v>
      </c>
      <c r="B199" s="118" t="s">
        <v>121</v>
      </c>
      <c r="C199" s="178" t="s">
        <v>118</v>
      </c>
      <c r="D199" s="211" t="s">
        <v>979</v>
      </c>
      <c r="E199" s="141" t="s">
        <v>1229</v>
      </c>
      <c r="F199" s="33" t="s">
        <v>25</v>
      </c>
      <c r="G199" s="304">
        <v>11.1</v>
      </c>
      <c r="H199" s="34">
        <v>909.81</v>
      </c>
      <c r="I199" s="35">
        <v>10098.89</v>
      </c>
      <c r="J199" s="117">
        <v>3.8622562177288705E-4</v>
      </c>
      <c r="M199" s="313">
        <f t="shared" si="5"/>
        <v>5.55</v>
      </c>
    </row>
    <row r="200" spans="1:13" ht="38.25" x14ac:dyDescent="0.2">
      <c r="A200">
        <v>199</v>
      </c>
      <c r="B200" s="366" t="s">
        <v>565</v>
      </c>
      <c r="C200" s="383">
        <v>95967</v>
      </c>
      <c r="D200" s="211" t="s">
        <v>1126</v>
      </c>
      <c r="E200" s="141" t="s">
        <v>1148</v>
      </c>
      <c r="F200" s="33" t="s">
        <v>28</v>
      </c>
      <c r="G200" s="402">
        <v>56</v>
      </c>
      <c r="H200" s="34">
        <v>176.91</v>
      </c>
      <c r="I200" s="35">
        <v>9906.9599999999991</v>
      </c>
      <c r="J200" s="117">
        <v>3.7888538105466252E-4</v>
      </c>
      <c r="M200" s="313">
        <f t="shared" si="5"/>
        <v>28</v>
      </c>
    </row>
    <row r="201" spans="1:13" x14ac:dyDescent="0.2">
      <c r="A201">
        <v>200</v>
      </c>
      <c r="B201" s="113" t="s">
        <v>1039</v>
      </c>
      <c r="C201" s="114" t="s">
        <v>275</v>
      </c>
      <c r="D201" s="211" t="s">
        <v>979</v>
      </c>
      <c r="E201" s="141" t="s">
        <v>1331</v>
      </c>
      <c r="F201" s="33" t="s">
        <v>172</v>
      </c>
      <c r="G201" s="304">
        <v>25</v>
      </c>
      <c r="H201" s="34">
        <v>393.38</v>
      </c>
      <c r="I201" s="35">
        <v>9834.5</v>
      </c>
      <c r="J201" s="117">
        <v>3.7611419446349623E-4</v>
      </c>
      <c r="M201" s="313">
        <f t="shared" si="5"/>
        <v>12.5</v>
      </c>
    </row>
    <row r="202" spans="1:13" x14ac:dyDescent="0.2">
      <c r="A202">
        <v>201</v>
      </c>
      <c r="B202" s="113" t="s">
        <v>260</v>
      </c>
      <c r="C202" s="114" t="s">
        <v>261</v>
      </c>
      <c r="D202" s="211" t="s">
        <v>979</v>
      </c>
      <c r="E202" s="141" t="s">
        <v>1321</v>
      </c>
      <c r="F202" s="33" t="s">
        <v>25</v>
      </c>
      <c r="G202" s="304">
        <v>156</v>
      </c>
      <c r="H202" s="34">
        <v>62.85</v>
      </c>
      <c r="I202" s="35">
        <v>9804.6</v>
      </c>
      <c r="J202" s="117">
        <v>3.7497068798991262E-4</v>
      </c>
      <c r="M202" s="313">
        <f t="shared" si="5"/>
        <v>78</v>
      </c>
    </row>
    <row r="203" spans="1:13" x14ac:dyDescent="0.2">
      <c r="A203">
        <v>202</v>
      </c>
      <c r="B203" s="113" t="s">
        <v>248</v>
      </c>
      <c r="C203" s="114" t="s">
        <v>249</v>
      </c>
      <c r="D203" s="211" t="s">
        <v>979</v>
      </c>
      <c r="E203" s="141" t="s">
        <v>1315</v>
      </c>
      <c r="F203" s="33" t="s">
        <v>172</v>
      </c>
      <c r="G203" s="304">
        <v>3</v>
      </c>
      <c r="H203" s="34">
        <v>3242.87</v>
      </c>
      <c r="I203" s="35">
        <v>9728.61</v>
      </c>
      <c r="J203" s="117">
        <v>3.7206449879500884E-4</v>
      </c>
      <c r="M203" s="313">
        <f t="shared" si="5"/>
        <v>1.5</v>
      </c>
    </row>
    <row r="204" spans="1:13" x14ac:dyDescent="0.2">
      <c r="A204">
        <v>203</v>
      </c>
      <c r="B204" s="118" t="s">
        <v>806</v>
      </c>
      <c r="C204" s="115" t="s">
        <v>519</v>
      </c>
      <c r="D204" s="211" t="s">
        <v>979</v>
      </c>
      <c r="E204" s="141" t="s">
        <v>1525</v>
      </c>
      <c r="F204" s="33" t="s">
        <v>172</v>
      </c>
      <c r="G204" s="304">
        <v>27</v>
      </c>
      <c r="H204" s="34">
        <v>357.26</v>
      </c>
      <c r="I204" s="35">
        <v>9646.02</v>
      </c>
      <c r="J204" s="117">
        <v>3.6890589679991606E-4</v>
      </c>
      <c r="M204" s="313">
        <f t="shared" si="5"/>
        <v>13.5</v>
      </c>
    </row>
    <row r="205" spans="1:13" x14ac:dyDescent="0.2">
      <c r="A205">
        <v>204</v>
      </c>
      <c r="B205" s="118" t="s">
        <v>609</v>
      </c>
      <c r="C205" s="114" t="s">
        <v>514</v>
      </c>
      <c r="D205" s="211" t="s">
        <v>979</v>
      </c>
      <c r="E205" s="141" t="s">
        <v>1209</v>
      </c>
      <c r="F205" s="33" t="s">
        <v>1057</v>
      </c>
      <c r="G205" s="304">
        <v>465.6</v>
      </c>
      <c r="H205" s="34">
        <v>20.58</v>
      </c>
      <c r="I205" s="35">
        <v>9582.0499999999993</v>
      </c>
      <c r="J205" s="117">
        <v>3.6645940485626561E-4</v>
      </c>
      <c r="M205" s="313">
        <f t="shared" si="5"/>
        <v>232.8</v>
      </c>
    </row>
    <row r="206" spans="1:13" ht="25.5" x14ac:dyDescent="0.2">
      <c r="A206">
        <v>205</v>
      </c>
      <c r="B206" s="118" t="s">
        <v>392</v>
      </c>
      <c r="C206" s="114" t="s">
        <v>400</v>
      </c>
      <c r="D206" s="211" t="s">
        <v>979</v>
      </c>
      <c r="E206" s="141" t="s">
        <v>1396</v>
      </c>
      <c r="F206" s="33" t="s">
        <v>172</v>
      </c>
      <c r="G206" s="304">
        <v>80</v>
      </c>
      <c r="H206" s="34">
        <v>119.09</v>
      </c>
      <c r="I206" s="35">
        <v>9527.2000000000007</v>
      </c>
      <c r="J206" s="117">
        <v>3.6436170150924013E-4</v>
      </c>
      <c r="M206" s="313">
        <f t="shared" si="5"/>
        <v>40</v>
      </c>
    </row>
    <row r="207" spans="1:13" x14ac:dyDescent="0.2">
      <c r="A207">
        <v>206</v>
      </c>
      <c r="B207" s="191" t="s">
        <v>336</v>
      </c>
      <c r="C207" s="173" t="s">
        <v>356</v>
      </c>
      <c r="D207" s="211" t="s">
        <v>979</v>
      </c>
      <c r="E207" s="141" t="s">
        <v>1365</v>
      </c>
      <c r="F207" s="33" t="s">
        <v>25</v>
      </c>
      <c r="G207" s="304">
        <v>944.85</v>
      </c>
      <c r="H207" s="34">
        <v>9.99</v>
      </c>
      <c r="I207" s="35">
        <v>9439.0499999999993</v>
      </c>
      <c r="J207" s="175">
        <v>3.6099046085216985E-4</v>
      </c>
      <c r="M207" s="313">
        <f t="shared" si="5"/>
        <v>472.42500000000001</v>
      </c>
    </row>
    <row r="208" spans="1:13" x14ac:dyDescent="0.2">
      <c r="A208">
        <v>207</v>
      </c>
      <c r="B208" s="372" t="s">
        <v>109</v>
      </c>
      <c r="C208" s="392" t="s">
        <v>110</v>
      </c>
      <c r="D208" s="211" t="s">
        <v>979</v>
      </c>
      <c r="E208" s="141" t="s">
        <v>1223</v>
      </c>
      <c r="F208" s="33" t="s">
        <v>25</v>
      </c>
      <c r="G208" s="304">
        <v>25.11</v>
      </c>
      <c r="H208" s="34">
        <v>371.89</v>
      </c>
      <c r="I208" s="35">
        <v>9338.16</v>
      </c>
      <c r="J208" s="137">
        <v>3.5713198700200742E-4</v>
      </c>
      <c r="M208" s="313">
        <f t="shared" si="5"/>
        <v>12.555</v>
      </c>
    </row>
    <row r="209" spans="1:13" ht="25.5" x14ac:dyDescent="0.2">
      <c r="A209">
        <v>208</v>
      </c>
      <c r="B209" s="127" t="s">
        <v>475</v>
      </c>
      <c r="C209" s="55" t="s">
        <v>598</v>
      </c>
      <c r="D209" s="211" t="s">
        <v>979</v>
      </c>
      <c r="E209" s="141" t="s">
        <v>1482</v>
      </c>
      <c r="F209" s="33" t="s">
        <v>25</v>
      </c>
      <c r="G209" s="304">
        <v>78.180000000000007</v>
      </c>
      <c r="H209" s="34">
        <v>117.07</v>
      </c>
      <c r="I209" s="35">
        <v>9152.5300000000007</v>
      </c>
      <c r="J209" s="217">
        <v>3.500326857748725E-4</v>
      </c>
      <c r="M209" s="313">
        <f t="shared" si="5"/>
        <v>39.090000000000003</v>
      </c>
    </row>
    <row r="210" spans="1:13" x14ac:dyDescent="0.2">
      <c r="A210">
        <v>209</v>
      </c>
      <c r="B210" s="226" t="s">
        <v>338</v>
      </c>
      <c r="C210" s="53" t="s">
        <v>358</v>
      </c>
      <c r="D210" s="211" t="s">
        <v>979</v>
      </c>
      <c r="E210" s="141" t="s">
        <v>1366</v>
      </c>
      <c r="F210" s="33" t="s">
        <v>25</v>
      </c>
      <c r="G210" s="304">
        <v>519.15</v>
      </c>
      <c r="H210" s="34">
        <v>17.329999999999998</v>
      </c>
      <c r="I210" s="35">
        <v>8996.8700000000008</v>
      </c>
      <c r="J210" s="107">
        <v>3.4407956812677778E-4</v>
      </c>
      <c r="M210" s="313">
        <f t="shared" si="5"/>
        <v>259.57499999999999</v>
      </c>
    </row>
    <row r="211" spans="1:13" ht="25.5" x14ac:dyDescent="0.2">
      <c r="A211">
        <v>210</v>
      </c>
      <c r="B211" s="226" t="s">
        <v>758</v>
      </c>
      <c r="C211" s="53" t="s">
        <v>763</v>
      </c>
      <c r="D211" s="211" t="s">
        <v>979</v>
      </c>
      <c r="E211" s="141" t="s">
        <v>1507</v>
      </c>
      <c r="F211" s="33" t="s">
        <v>172</v>
      </c>
      <c r="G211" s="304">
        <v>1</v>
      </c>
      <c r="H211" s="34">
        <v>8987.99</v>
      </c>
      <c r="I211" s="35">
        <v>8987.99</v>
      </c>
      <c r="J211" s="107">
        <v>3.4373995817743249E-4</v>
      </c>
      <c r="M211" s="313">
        <f t="shared" si="5"/>
        <v>0.5</v>
      </c>
    </row>
    <row r="212" spans="1:13" ht="25.5" x14ac:dyDescent="0.2">
      <c r="A212">
        <v>211</v>
      </c>
      <c r="B212" s="226" t="s">
        <v>762</v>
      </c>
      <c r="C212" s="53" t="s">
        <v>795</v>
      </c>
      <c r="D212" s="211" t="s">
        <v>1060</v>
      </c>
      <c r="E212" s="141" t="s">
        <v>1521</v>
      </c>
      <c r="F212" s="33" t="s">
        <v>25</v>
      </c>
      <c r="G212" s="304">
        <v>140</v>
      </c>
      <c r="H212" s="34">
        <v>64</v>
      </c>
      <c r="I212" s="35">
        <v>8960</v>
      </c>
      <c r="J212" s="107">
        <v>3.4266949843844897E-4</v>
      </c>
      <c r="M212" s="313">
        <f t="shared" si="5"/>
        <v>70</v>
      </c>
    </row>
    <row r="213" spans="1:13" x14ac:dyDescent="0.2">
      <c r="A213">
        <v>212</v>
      </c>
      <c r="B213" s="223" t="s">
        <v>128</v>
      </c>
      <c r="C213" s="40" t="s">
        <v>129</v>
      </c>
      <c r="D213" s="211" t="s">
        <v>979</v>
      </c>
      <c r="E213" s="141" t="s">
        <v>1237</v>
      </c>
      <c r="F213" s="33" t="s">
        <v>172</v>
      </c>
      <c r="G213" s="304">
        <v>2</v>
      </c>
      <c r="H213" s="34">
        <v>4279.91</v>
      </c>
      <c r="I213" s="35">
        <v>8559.82</v>
      </c>
      <c r="J213" s="107">
        <v>3.273648689869871E-4</v>
      </c>
      <c r="M213" s="313">
        <f t="shared" si="5"/>
        <v>1</v>
      </c>
    </row>
    <row r="214" spans="1:13" ht="25.5" x14ac:dyDescent="0.2">
      <c r="A214">
        <v>213</v>
      </c>
      <c r="B214" s="220" t="s">
        <v>647</v>
      </c>
      <c r="C214" s="40" t="s">
        <v>895</v>
      </c>
      <c r="D214" s="211" t="s">
        <v>1060</v>
      </c>
      <c r="E214" s="141" t="s">
        <v>994</v>
      </c>
      <c r="F214" s="33" t="s">
        <v>172</v>
      </c>
      <c r="G214" s="402">
        <v>3</v>
      </c>
      <c r="H214" s="34">
        <v>2844.35</v>
      </c>
      <c r="I214" s="35">
        <v>8533.0499999999993</v>
      </c>
      <c r="J214" s="107">
        <v>3.2634106737167487E-4</v>
      </c>
      <c r="M214" s="313">
        <f t="shared" si="5"/>
        <v>1.5</v>
      </c>
    </row>
    <row r="215" spans="1:13" x14ac:dyDescent="0.2">
      <c r="A215">
        <v>214</v>
      </c>
      <c r="B215" s="226" t="s">
        <v>353</v>
      </c>
      <c r="C215" s="53" t="s">
        <v>362</v>
      </c>
      <c r="D215" s="211" t="s">
        <v>979</v>
      </c>
      <c r="E215" s="141" t="s">
        <v>1374</v>
      </c>
      <c r="F215" s="33" t="s">
        <v>25</v>
      </c>
      <c r="G215" s="304">
        <v>92</v>
      </c>
      <c r="H215" s="34">
        <v>91.8</v>
      </c>
      <c r="I215" s="35">
        <v>8445.6</v>
      </c>
      <c r="J215" s="107">
        <v>3.2299659776917019E-4</v>
      </c>
      <c r="M215" s="313">
        <f t="shared" si="5"/>
        <v>46</v>
      </c>
    </row>
    <row r="216" spans="1:13" ht="25.5" x14ac:dyDescent="0.2">
      <c r="A216">
        <v>215</v>
      </c>
      <c r="B216" s="226" t="s">
        <v>310</v>
      </c>
      <c r="C216" s="53" t="s">
        <v>311</v>
      </c>
      <c r="D216" s="211" t="s">
        <v>979</v>
      </c>
      <c r="E216" s="141" t="s">
        <v>1349</v>
      </c>
      <c r="F216" s="33" t="s">
        <v>172</v>
      </c>
      <c r="G216" s="304">
        <v>2</v>
      </c>
      <c r="H216" s="34">
        <v>4216.34</v>
      </c>
      <c r="I216" s="35">
        <v>8432.68</v>
      </c>
      <c r="J216" s="107">
        <v>3.2250248059061831E-4</v>
      </c>
      <c r="M216" s="313">
        <f t="shared" si="5"/>
        <v>1</v>
      </c>
    </row>
    <row r="217" spans="1:13" ht="25.5" x14ac:dyDescent="0.2">
      <c r="A217">
        <v>216</v>
      </c>
      <c r="B217" s="112" t="s">
        <v>1005</v>
      </c>
      <c r="C217" s="396">
        <v>95601</v>
      </c>
      <c r="D217" s="211" t="s">
        <v>1126</v>
      </c>
      <c r="E217" s="141" t="s">
        <v>1202</v>
      </c>
      <c r="F217" s="33" t="s">
        <v>172</v>
      </c>
      <c r="G217" s="304">
        <v>301</v>
      </c>
      <c r="H217" s="34">
        <v>27.72</v>
      </c>
      <c r="I217" s="35">
        <v>8343.7199999999993</v>
      </c>
      <c r="J217" s="107">
        <v>3.1910026199897937E-4</v>
      </c>
      <c r="M217" s="313">
        <f t="shared" si="5"/>
        <v>150.5</v>
      </c>
    </row>
    <row r="218" spans="1:13" x14ac:dyDescent="0.2">
      <c r="A218">
        <v>217</v>
      </c>
      <c r="B218" s="226" t="s">
        <v>462</v>
      </c>
      <c r="C218" s="53" t="s">
        <v>596</v>
      </c>
      <c r="D218" s="211" t="s">
        <v>979</v>
      </c>
      <c r="E218" s="141" t="s">
        <v>1475</v>
      </c>
      <c r="F218" s="33" t="s">
        <v>1057</v>
      </c>
      <c r="G218" s="304">
        <v>54.75</v>
      </c>
      <c r="H218" s="34">
        <v>150.72999999999999</v>
      </c>
      <c r="I218" s="35">
        <v>8252.4699999999993</v>
      </c>
      <c r="J218" s="107">
        <v>3.1561046381454761E-4</v>
      </c>
      <c r="M218" s="313">
        <f t="shared" si="5"/>
        <v>27.375</v>
      </c>
    </row>
    <row r="219" spans="1:13" x14ac:dyDescent="0.2">
      <c r="A219">
        <v>218</v>
      </c>
      <c r="B219" s="226" t="s">
        <v>761</v>
      </c>
      <c r="C219" s="50" t="s">
        <v>794</v>
      </c>
      <c r="D219" s="211" t="s">
        <v>979</v>
      </c>
      <c r="E219" s="141" t="s">
        <v>1520</v>
      </c>
      <c r="F219" s="33" t="s">
        <v>172</v>
      </c>
      <c r="G219" s="304">
        <v>200</v>
      </c>
      <c r="H219" s="34">
        <v>41.19</v>
      </c>
      <c r="I219" s="35">
        <v>8238</v>
      </c>
      <c r="J219" s="107">
        <v>3.1505706787231502E-4</v>
      </c>
      <c r="M219" s="313">
        <f t="shared" si="5"/>
        <v>100</v>
      </c>
    </row>
    <row r="220" spans="1:13" ht="25.5" x14ac:dyDescent="0.2">
      <c r="A220">
        <v>219</v>
      </c>
      <c r="B220" s="112" t="s">
        <v>256</v>
      </c>
      <c r="C220" s="53" t="s">
        <v>257</v>
      </c>
      <c r="D220" s="211" t="s">
        <v>979</v>
      </c>
      <c r="E220" s="141" t="s">
        <v>1319</v>
      </c>
      <c r="F220" s="33" t="s">
        <v>25</v>
      </c>
      <c r="G220" s="304">
        <v>173</v>
      </c>
      <c r="H220" s="34">
        <v>47.56</v>
      </c>
      <c r="I220" s="35">
        <v>8227.8799999999992</v>
      </c>
      <c r="J220" s="107">
        <v>3.1467003491202517E-4</v>
      </c>
      <c r="M220" s="313">
        <f t="shared" si="5"/>
        <v>86.5</v>
      </c>
    </row>
    <row r="221" spans="1:13" ht="25.5" x14ac:dyDescent="0.2">
      <c r="A221">
        <v>220</v>
      </c>
      <c r="B221" s="226" t="s">
        <v>659</v>
      </c>
      <c r="C221" s="53" t="s">
        <v>681</v>
      </c>
      <c r="D221" s="211" t="s">
        <v>979</v>
      </c>
      <c r="E221" s="141" t="s">
        <v>1425</v>
      </c>
      <c r="F221" s="33" t="s">
        <v>1057</v>
      </c>
      <c r="G221" s="304">
        <v>86.58</v>
      </c>
      <c r="H221" s="34">
        <v>93.52</v>
      </c>
      <c r="I221" s="35">
        <v>8096.96</v>
      </c>
      <c r="J221" s="107">
        <v>3.0966308282100267E-4</v>
      </c>
      <c r="M221" s="313">
        <f t="shared" si="5"/>
        <v>43.29</v>
      </c>
    </row>
    <row r="222" spans="1:13" x14ac:dyDescent="0.2">
      <c r="A222">
        <v>221</v>
      </c>
      <c r="B222" s="223" t="s">
        <v>62</v>
      </c>
      <c r="C222" s="50" t="s">
        <v>65</v>
      </c>
      <c r="D222" s="211" t="s">
        <v>979</v>
      </c>
      <c r="E222" s="141" t="s">
        <v>1193</v>
      </c>
      <c r="F222" s="33" t="s">
        <v>1057</v>
      </c>
      <c r="G222" s="304">
        <v>646.79999999999995</v>
      </c>
      <c r="H222" s="34">
        <v>12.46</v>
      </c>
      <c r="I222" s="35">
        <v>8059.13</v>
      </c>
      <c r="J222" s="107">
        <v>3.0821629854355548E-4</v>
      </c>
      <c r="M222" s="313">
        <f t="shared" si="5"/>
        <v>323.39999999999998</v>
      </c>
    </row>
    <row r="223" spans="1:13" x14ac:dyDescent="0.2">
      <c r="A223">
        <v>222</v>
      </c>
      <c r="B223" s="139" t="s">
        <v>91</v>
      </c>
      <c r="C223" s="50" t="s">
        <v>92</v>
      </c>
      <c r="D223" s="211" t="s">
        <v>979</v>
      </c>
      <c r="E223" s="141" t="s">
        <v>1211</v>
      </c>
      <c r="F223" s="33" t="s">
        <v>1057</v>
      </c>
      <c r="G223" s="304">
        <v>131.63</v>
      </c>
      <c r="H223" s="34">
        <v>60.99</v>
      </c>
      <c r="I223" s="35">
        <v>8028.11</v>
      </c>
      <c r="J223" s="107">
        <v>3.0702995838266701E-4</v>
      </c>
      <c r="M223" s="313">
        <f t="shared" si="5"/>
        <v>65.814999999999998</v>
      </c>
    </row>
    <row r="224" spans="1:13" x14ac:dyDescent="0.2">
      <c r="A224">
        <v>223</v>
      </c>
      <c r="B224" s="112" t="s">
        <v>626</v>
      </c>
      <c r="C224" s="53" t="s">
        <v>525</v>
      </c>
      <c r="D224" s="211" t="s">
        <v>979</v>
      </c>
      <c r="E224" s="141" t="s">
        <v>1539</v>
      </c>
      <c r="F224" s="33" t="s">
        <v>172</v>
      </c>
      <c r="G224" s="304">
        <v>2</v>
      </c>
      <c r="H224" s="34">
        <v>3990.43</v>
      </c>
      <c r="I224" s="35">
        <v>7980.86</v>
      </c>
      <c r="J224" s="107">
        <v>3.0522291219949553E-4</v>
      </c>
      <c r="M224" s="313">
        <f t="shared" si="5"/>
        <v>1</v>
      </c>
    </row>
    <row r="225" spans="1:13" x14ac:dyDescent="0.2">
      <c r="A225">
        <v>224</v>
      </c>
      <c r="B225" s="223" t="s">
        <v>41</v>
      </c>
      <c r="C225" s="40" t="s">
        <v>42</v>
      </c>
      <c r="D225" s="212" t="s">
        <v>979</v>
      </c>
      <c r="E225" s="213" t="s">
        <v>1181</v>
      </c>
      <c r="F225" s="51" t="s">
        <v>1057</v>
      </c>
      <c r="G225" s="304">
        <v>406</v>
      </c>
      <c r="H225" s="34">
        <v>19.600000000000001</v>
      </c>
      <c r="I225" s="35">
        <v>7957.6</v>
      </c>
      <c r="J225" s="107">
        <v>3.0433334830064749E-4</v>
      </c>
      <c r="M225" s="313">
        <f t="shared" si="5"/>
        <v>203</v>
      </c>
    </row>
    <row r="226" spans="1:13" ht="25.5" x14ac:dyDescent="0.2">
      <c r="A226">
        <v>225</v>
      </c>
      <c r="B226" s="382" t="s">
        <v>907</v>
      </c>
      <c r="C226" s="222" t="s">
        <v>26</v>
      </c>
      <c r="D226" s="211" t="s">
        <v>979</v>
      </c>
      <c r="E226" s="141" t="s">
        <v>1167</v>
      </c>
      <c r="F226" s="33" t="s">
        <v>25</v>
      </c>
      <c r="G226" s="404">
        <v>368.79</v>
      </c>
      <c r="H226" s="34">
        <v>21.35</v>
      </c>
      <c r="I226" s="35">
        <v>7873.67</v>
      </c>
      <c r="J226" s="217">
        <v>3.011234988582436E-4</v>
      </c>
      <c r="M226" s="313">
        <f t="shared" si="5"/>
        <v>184.39500000000001</v>
      </c>
    </row>
    <row r="227" spans="1:13" ht="38.25" x14ac:dyDescent="0.2">
      <c r="A227">
        <v>226</v>
      </c>
      <c r="B227" s="112" t="s">
        <v>1037</v>
      </c>
      <c r="C227" s="53">
        <v>93287</v>
      </c>
      <c r="D227" s="211" t="s">
        <v>1126</v>
      </c>
      <c r="E227" s="141" t="s">
        <v>1330</v>
      </c>
      <c r="F227" s="33" t="s">
        <v>1201</v>
      </c>
      <c r="G227" s="304">
        <v>20</v>
      </c>
      <c r="H227" s="34">
        <v>382.33</v>
      </c>
      <c r="I227" s="35">
        <v>7646.6</v>
      </c>
      <c r="J227" s="107">
        <v>2.9243935120083081E-4</v>
      </c>
      <c r="M227" s="313">
        <f t="shared" si="5"/>
        <v>10</v>
      </c>
    </row>
    <row r="228" spans="1:13" x14ac:dyDescent="0.2">
      <c r="A228">
        <v>227</v>
      </c>
      <c r="B228" s="223" t="s">
        <v>131</v>
      </c>
      <c r="C228" s="37" t="s">
        <v>629</v>
      </c>
      <c r="D228" s="211" t="s">
        <v>979</v>
      </c>
      <c r="E228" s="141" t="s">
        <v>1239</v>
      </c>
      <c r="F228" s="33" t="s">
        <v>172</v>
      </c>
      <c r="G228" s="304">
        <v>4</v>
      </c>
      <c r="H228" s="34">
        <v>1910.74</v>
      </c>
      <c r="I228" s="35">
        <v>7642.96</v>
      </c>
      <c r="J228" s="106">
        <v>2.9230014171709016E-4</v>
      </c>
      <c r="M228" s="313">
        <f t="shared" si="5"/>
        <v>2</v>
      </c>
    </row>
    <row r="229" spans="1:13" x14ac:dyDescent="0.2">
      <c r="A229">
        <v>228</v>
      </c>
      <c r="B229" s="223" t="s">
        <v>130</v>
      </c>
      <c r="C229" s="40" t="s">
        <v>132</v>
      </c>
      <c r="D229" s="212" t="s">
        <v>979</v>
      </c>
      <c r="E229" s="213" t="s">
        <v>1238</v>
      </c>
      <c r="F229" s="51" t="s">
        <v>172</v>
      </c>
      <c r="G229" s="304">
        <v>3</v>
      </c>
      <c r="H229" s="34">
        <v>2515.84</v>
      </c>
      <c r="I229" s="35">
        <v>7547.52</v>
      </c>
      <c r="J229" s="107">
        <v>2.8865009964890208E-4</v>
      </c>
      <c r="M229" s="313">
        <f t="shared" si="5"/>
        <v>1.5</v>
      </c>
    </row>
    <row r="230" spans="1:13" ht="25.5" x14ac:dyDescent="0.2">
      <c r="A230">
        <v>229</v>
      </c>
      <c r="B230" s="370" t="s">
        <v>574</v>
      </c>
      <c r="C230" s="389">
        <v>200538</v>
      </c>
      <c r="D230" s="284" t="s">
        <v>1127</v>
      </c>
      <c r="E230" s="285" t="s">
        <v>1158</v>
      </c>
      <c r="F230" s="286" t="s">
        <v>1157</v>
      </c>
      <c r="G230" s="403">
        <v>1</v>
      </c>
      <c r="H230" s="359">
        <v>7519.41</v>
      </c>
      <c r="I230" s="360">
        <v>7519.41</v>
      </c>
      <c r="J230" s="364">
        <v>2.8757505058627875E-4</v>
      </c>
      <c r="M230" s="313">
        <f t="shared" si="5"/>
        <v>0.5</v>
      </c>
    </row>
    <row r="231" spans="1:13" ht="25.5" x14ac:dyDescent="0.2">
      <c r="A231">
        <v>230</v>
      </c>
      <c r="B231" s="118" t="s">
        <v>295</v>
      </c>
      <c r="C231" s="114" t="s">
        <v>296</v>
      </c>
      <c r="D231" s="211" t="s">
        <v>979</v>
      </c>
      <c r="E231" s="141" t="s">
        <v>1339</v>
      </c>
      <c r="F231" s="33" t="s">
        <v>25</v>
      </c>
      <c r="G231" s="304">
        <v>2</v>
      </c>
      <c r="H231" s="34">
        <v>3697.48</v>
      </c>
      <c r="I231" s="35">
        <v>7394.96</v>
      </c>
      <c r="J231" s="117">
        <v>2.8281553952816884E-4</v>
      </c>
      <c r="M231" s="313">
        <f t="shared" si="5"/>
        <v>1</v>
      </c>
    </row>
    <row r="232" spans="1:13" x14ac:dyDescent="0.2">
      <c r="A232">
        <v>231</v>
      </c>
      <c r="B232" s="118" t="s">
        <v>135</v>
      </c>
      <c r="C232" s="178" t="s">
        <v>136</v>
      </c>
      <c r="D232" s="211" t="s">
        <v>979</v>
      </c>
      <c r="E232" s="141" t="s">
        <v>1241</v>
      </c>
      <c r="F232" s="33" t="s">
        <v>1057</v>
      </c>
      <c r="G232" s="304">
        <v>13.5</v>
      </c>
      <c r="H232" s="34">
        <v>535.46</v>
      </c>
      <c r="I232" s="35">
        <v>7228.71</v>
      </c>
      <c r="J232" s="117">
        <v>2.7645741406886169E-4</v>
      </c>
      <c r="M232" s="313">
        <f t="shared" si="5"/>
        <v>6.75</v>
      </c>
    </row>
    <row r="233" spans="1:13" x14ac:dyDescent="0.2">
      <c r="A233">
        <v>232</v>
      </c>
      <c r="B233" s="118" t="s">
        <v>367</v>
      </c>
      <c r="C233" s="114" t="s">
        <v>343</v>
      </c>
      <c r="D233" s="211" t="s">
        <v>979</v>
      </c>
      <c r="E233" s="141" t="s">
        <v>1381</v>
      </c>
      <c r="F233" s="33" t="s">
        <v>172</v>
      </c>
      <c r="G233" s="304">
        <v>13</v>
      </c>
      <c r="H233" s="34">
        <v>548.96</v>
      </c>
      <c r="I233" s="35">
        <v>7136.48</v>
      </c>
      <c r="J233" s="117">
        <v>2.7293013640803819E-4</v>
      </c>
      <c r="M233" s="313">
        <f t="shared" si="5"/>
        <v>6.5</v>
      </c>
    </row>
    <row r="234" spans="1:13" x14ac:dyDescent="0.2">
      <c r="A234">
        <v>233</v>
      </c>
      <c r="B234" s="113" t="s">
        <v>258</v>
      </c>
      <c r="C234" s="114" t="s">
        <v>259</v>
      </c>
      <c r="D234" s="211" t="s">
        <v>979</v>
      </c>
      <c r="E234" s="141" t="s">
        <v>1320</v>
      </c>
      <c r="F234" s="33" t="s">
        <v>25</v>
      </c>
      <c r="G234" s="304">
        <v>136</v>
      </c>
      <c r="H234" s="34">
        <v>52.07</v>
      </c>
      <c r="I234" s="35">
        <v>7081.52</v>
      </c>
      <c r="J234" s="117">
        <v>2.7082822618100955E-4</v>
      </c>
      <c r="M234" s="313">
        <f t="shared" si="5"/>
        <v>68</v>
      </c>
    </row>
    <row r="235" spans="1:13" ht="25.5" x14ac:dyDescent="0.2">
      <c r="A235">
        <v>234</v>
      </c>
      <c r="B235" s="113" t="s">
        <v>220</v>
      </c>
      <c r="C235" s="114" t="s">
        <v>221</v>
      </c>
      <c r="D235" s="211" t="s">
        <v>979</v>
      </c>
      <c r="E235" s="141" t="s">
        <v>1301</v>
      </c>
      <c r="F235" s="33" t="s">
        <v>25</v>
      </c>
      <c r="G235" s="304">
        <v>31</v>
      </c>
      <c r="H235" s="34">
        <v>224.6</v>
      </c>
      <c r="I235" s="35">
        <v>6962.6</v>
      </c>
      <c r="J235" s="117">
        <v>2.6628020645396707E-4</v>
      </c>
      <c r="M235" s="313">
        <f t="shared" si="5"/>
        <v>15.5</v>
      </c>
    </row>
    <row r="236" spans="1:13" x14ac:dyDescent="0.2">
      <c r="A236">
        <v>235</v>
      </c>
      <c r="B236" s="191" t="s">
        <v>403</v>
      </c>
      <c r="C236" s="173" t="s">
        <v>384</v>
      </c>
      <c r="D236" s="212" t="s">
        <v>979</v>
      </c>
      <c r="E236" s="213" t="s">
        <v>1402</v>
      </c>
      <c r="F236" s="51" t="s">
        <v>172</v>
      </c>
      <c r="G236" s="304">
        <v>95</v>
      </c>
      <c r="H236" s="34">
        <v>72.59</v>
      </c>
      <c r="I236" s="35">
        <v>6896.05</v>
      </c>
      <c r="J236" s="217">
        <v>2.6373504405206096E-4</v>
      </c>
      <c r="M236" s="313">
        <f t="shared" si="5"/>
        <v>47.5</v>
      </c>
    </row>
    <row r="237" spans="1:13" x14ac:dyDescent="0.2">
      <c r="A237">
        <v>236</v>
      </c>
      <c r="B237" s="111" t="s">
        <v>615</v>
      </c>
      <c r="C237" s="314" t="s">
        <v>748</v>
      </c>
      <c r="D237" s="315" t="s">
        <v>979</v>
      </c>
      <c r="E237" s="316" t="s">
        <v>1517</v>
      </c>
      <c r="F237" s="317" t="s">
        <v>172</v>
      </c>
      <c r="G237" s="304">
        <v>9</v>
      </c>
      <c r="H237" s="318">
        <v>763.22</v>
      </c>
      <c r="I237" s="319">
        <v>6868.98</v>
      </c>
      <c r="J237" s="320">
        <v>2.6269976912764924E-4</v>
      </c>
      <c r="M237" s="313">
        <f t="shared" si="5"/>
        <v>4.5</v>
      </c>
    </row>
    <row r="238" spans="1:13" x14ac:dyDescent="0.2">
      <c r="A238">
        <v>237</v>
      </c>
      <c r="B238" s="109" t="s">
        <v>264</v>
      </c>
      <c r="C238" s="54" t="s">
        <v>265</v>
      </c>
      <c r="D238" s="321" t="s">
        <v>979</v>
      </c>
      <c r="E238" s="322" t="s">
        <v>1323</v>
      </c>
      <c r="F238" s="38" t="s">
        <v>25</v>
      </c>
      <c r="G238" s="304">
        <v>51</v>
      </c>
      <c r="H238" s="39">
        <v>133.76</v>
      </c>
      <c r="I238" s="323">
        <v>6821.76</v>
      </c>
      <c r="J238" s="106">
        <v>2.6089387027538772E-4</v>
      </c>
      <c r="M238" s="313">
        <f t="shared" si="5"/>
        <v>25.5</v>
      </c>
    </row>
    <row r="239" spans="1:13" x14ac:dyDescent="0.2">
      <c r="A239">
        <v>238</v>
      </c>
      <c r="B239" s="109" t="s">
        <v>621</v>
      </c>
      <c r="C239" s="54" t="s">
        <v>522</v>
      </c>
      <c r="D239" s="321" t="s">
        <v>979</v>
      </c>
      <c r="E239" s="322" t="s">
        <v>1534</v>
      </c>
      <c r="F239" s="38" t="s">
        <v>830</v>
      </c>
      <c r="G239" s="304">
        <v>1</v>
      </c>
      <c r="H239" s="39">
        <v>6811.06</v>
      </c>
      <c r="I239" s="323">
        <v>6811.06</v>
      </c>
      <c r="J239" s="106">
        <v>2.6048465558417214E-4</v>
      </c>
      <c r="M239" s="313">
        <f t="shared" si="5"/>
        <v>0.5</v>
      </c>
    </row>
    <row r="240" spans="1:13" x14ac:dyDescent="0.2">
      <c r="A240">
        <v>239</v>
      </c>
      <c r="B240" s="111" t="s">
        <v>342</v>
      </c>
      <c r="C240" s="54" t="s">
        <v>354</v>
      </c>
      <c r="D240" s="321" t="s">
        <v>979</v>
      </c>
      <c r="E240" s="322" t="s">
        <v>1368</v>
      </c>
      <c r="F240" s="38" t="s">
        <v>25</v>
      </c>
      <c r="G240" s="304">
        <v>102</v>
      </c>
      <c r="H240" s="39">
        <v>66.22</v>
      </c>
      <c r="I240" s="323">
        <v>6754.44</v>
      </c>
      <c r="J240" s="106">
        <v>2.5831925971345952E-4</v>
      </c>
      <c r="M240" s="313">
        <f t="shared" si="5"/>
        <v>51</v>
      </c>
    </row>
    <row r="241" spans="1:13" x14ac:dyDescent="0.2">
      <c r="A241">
        <v>240</v>
      </c>
      <c r="B241" s="109" t="s">
        <v>173</v>
      </c>
      <c r="C241" s="54" t="s">
        <v>642</v>
      </c>
      <c r="D241" s="321" t="s">
        <v>979</v>
      </c>
      <c r="E241" s="322" t="s">
        <v>1276</v>
      </c>
      <c r="F241" s="38" t="s">
        <v>172</v>
      </c>
      <c r="G241" s="304">
        <v>1</v>
      </c>
      <c r="H241" s="39">
        <v>6574.25</v>
      </c>
      <c r="I241" s="323">
        <v>6574.25</v>
      </c>
      <c r="J241" s="106">
        <v>2.5142800782466219E-4</v>
      </c>
      <c r="M241" s="313">
        <f t="shared" si="5"/>
        <v>0.5</v>
      </c>
    </row>
    <row r="242" spans="1:13" x14ac:dyDescent="0.2">
      <c r="A242">
        <v>241</v>
      </c>
      <c r="B242" s="109" t="s">
        <v>194</v>
      </c>
      <c r="C242" s="54" t="s">
        <v>195</v>
      </c>
      <c r="D242" s="321" t="s">
        <v>979</v>
      </c>
      <c r="E242" s="322" t="s">
        <v>1287</v>
      </c>
      <c r="F242" s="38" t="s">
        <v>172</v>
      </c>
      <c r="G242" s="304">
        <v>8</v>
      </c>
      <c r="H242" s="39">
        <v>816.32</v>
      </c>
      <c r="I242" s="323">
        <v>6530.56</v>
      </c>
      <c r="J242" s="106">
        <v>2.4975711157613811E-4</v>
      </c>
      <c r="M242" s="313">
        <f t="shared" si="5"/>
        <v>4</v>
      </c>
    </row>
    <row r="243" spans="1:13" x14ac:dyDescent="0.2">
      <c r="A243">
        <v>242</v>
      </c>
      <c r="B243" s="111" t="s">
        <v>315</v>
      </c>
      <c r="C243" s="135" t="s">
        <v>316</v>
      </c>
      <c r="D243" s="324" t="s">
        <v>979</v>
      </c>
      <c r="E243" s="325" t="s">
        <v>1352</v>
      </c>
      <c r="F243" s="326" t="s">
        <v>172</v>
      </c>
      <c r="G243" s="304">
        <v>12</v>
      </c>
      <c r="H243" s="327">
        <v>543.57000000000005</v>
      </c>
      <c r="I243" s="328">
        <v>6522.84</v>
      </c>
      <c r="J243" s="120">
        <v>2.4946186508864425E-4</v>
      </c>
      <c r="M243" s="313">
        <f t="shared" si="5"/>
        <v>6</v>
      </c>
    </row>
    <row r="244" spans="1:13" ht="25.5" x14ac:dyDescent="0.2">
      <c r="A244">
        <v>243</v>
      </c>
      <c r="B244" s="111" t="s">
        <v>420</v>
      </c>
      <c r="C244" s="52" t="s">
        <v>423</v>
      </c>
      <c r="D244" s="211" t="s">
        <v>979</v>
      </c>
      <c r="E244" s="141" t="s">
        <v>1418</v>
      </c>
      <c r="F244" s="33" t="s">
        <v>172</v>
      </c>
      <c r="G244" s="304">
        <v>29</v>
      </c>
      <c r="H244" s="34">
        <v>222.8</v>
      </c>
      <c r="I244" s="35">
        <v>6461.2</v>
      </c>
      <c r="J244" s="105">
        <v>2.4710448251233331E-4</v>
      </c>
      <c r="M244" s="313">
        <f t="shared" si="5"/>
        <v>14.5</v>
      </c>
    </row>
    <row r="245" spans="1:13" x14ac:dyDescent="0.2">
      <c r="A245">
        <v>244</v>
      </c>
      <c r="B245" s="109" t="s">
        <v>178</v>
      </c>
      <c r="C245" s="54" t="s">
        <v>179</v>
      </c>
      <c r="D245" s="211" t="s">
        <v>979</v>
      </c>
      <c r="E245" s="141" t="s">
        <v>1279</v>
      </c>
      <c r="F245" s="33" t="s">
        <v>25</v>
      </c>
      <c r="G245" s="304">
        <v>155</v>
      </c>
      <c r="H245" s="34">
        <v>41.25</v>
      </c>
      <c r="I245" s="35">
        <v>6393.75</v>
      </c>
      <c r="J245" s="106">
        <v>2.445249001831287E-4</v>
      </c>
      <c r="M245" s="313">
        <f t="shared" si="5"/>
        <v>77.5</v>
      </c>
    </row>
    <row r="246" spans="1:13" x14ac:dyDescent="0.2">
      <c r="A246">
        <v>245</v>
      </c>
      <c r="B246" s="111" t="s">
        <v>1066</v>
      </c>
      <c r="C246" s="54" t="s">
        <v>968</v>
      </c>
      <c r="D246" s="211" t="s">
        <v>979</v>
      </c>
      <c r="E246" s="141" t="s">
        <v>1513</v>
      </c>
      <c r="F246" s="33" t="s">
        <v>25</v>
      </c>
      <c r="G246" s="304">
        <v>225.65</v>
      </c>
      <c r="H246" s="34">
        <v>28.14</v>
      </c>
      <c r="I246" s="35">
        <v>6349.79</v>
      </c>
      <c r="J246" s="106">
        <v>2.4284367795641507E-4</v>
      </c>
      <c r="M246" s="313">
        <f t="shared" si="5"/>
        <v>112.825</v>
      </c>
    </row>
    <row r="247" spans="1:13" x14ac:dyDescent="0.2">
      <c r="A247">
        <v>246</v>
      </c>
      <c r="B247" s="282" t="s">
        <v>986</v>
      </c>
      <c r="C247" s="361">
        <v>200113</v>
      </c>
      <c r="D247" s="284" t="s">
        <v>1127</v>
      </c>
      <c r="E247" s="285" t="s">
        <v>1161</v>
      </c>
      <c r="F247" s="286" t="s">
        <v>1157</v>
      </c>
      <c r="G247" s="403">
        <v>1</v>
      </c>
      <c r="H247" s="359">
        <v>6303.98</v>
      </c>
      <c r="I247" s="360">
        <v>6303.98</v>
      </c>
      <c r="J247" s="362">
        <v>2.4109170365692114E-4</v>
      </c>
      <c r="M247" s="313">
        <f t="shared" si="5"/>
        <v>0.5</v>
      </c>
    </row>
    <row r="248" spans="1:13" x14ac:dyDescent="0.2">
      <c r="A248">
        <v>247</v>
      </c>
      <c r="B248" s="111" t="s">
        <v>555</v>
      </c>
      <c r="C248" s="54" t="s">
        <v>552</v>
      </c>
      <c r="D248" s="211" t="s">
        <v>979</v>
      </c>
      <c r="E248" s="141" t="s">
        <v>1409</v>
      </c>
      <c r="F248" s="33" t="s">
        <v>172</v>
      </c>
      <c r="G248" s="304">
        <v>65</v>
      </c>
      <c r="H248" s="34">
        <v>91.9</v>
      </c>
      <c r="I248" s="35">
        <v>5973.5</v>
      </c>
      <c r="J248" s="106">
        <v>2.2845270635291016E-4</v>
      </c>
      <c r="M248" s="313">
        <f t="shared" si="5"/>
        <v>32.5</v>
      </c>
    </row>
    <row r="249" spans="1:13" x14ac:dyDescent="0.2">
      <c r="A249">
        <v>248</v>
      </c>
      <c r="B249" s="111" t="s">
        <v>375</v>
      </c>
      <c r="C249" s="135" t="s">
        <v>347</v>
      </c>
      <c r="D249" s="211" t="s">
        <v>979</v>
      </c>
      <c r="E249" s="141" t="s">
        <v>1385</v>
      </c>
      <c r="F249" s="33" t="s">
        <v>172</v>
      </c>
      <c r="G249" s="304">
        <v>16</v>
      </c>
      <c r="H249" s="34">
        <v>372.76</v>
      </c>
      <c r="I249" s="35">
        <v>5964.16</v>
      </c>
      <c r="J249" s="120">
        <v>2.28095503996279E-4</v>
      </c>
      <c r="M249" s="313">
        <f t="shared" si="5"/>
        <v>8</v>
      </c>
    </row>
    <row r="250" spans="1:13" x14ac:dyDescent="0.2">
      <c r="A250">
        <v>249</v>
      </c>
      <c r="B250" s="109" t="s">
        <v>158</v>
      </c>
      <c r="C250" s="52" t="s">
        <v>684</v>
      </c>
      <c r="D250" s="211" t="s">
        <v>979</v>
      </c>
      <c r="E250" s="141" t="s">
        <v>1266</v>
      </c>
      <c r="F250" s="33" t="s">
        <v>1057</v>
      </c>
      <c r="G250" s="304">
        <v>61.03</v>
      </c>
      <c r="H250" s="34">
        <v>96.71</v>
      </c>
      <c r="I250" s="35">
        <v>5902.21</v>
      </c>
      <c r="J250" s="105">
        <v>2.2572626566723191E-4</v>
      </c>
      <c r="M250" s="313">
        <f t="shared" si="5"/>
        <v>30.515000000000001</v>
      </c>
    </row>
    <row r="251" spans="1:13" x14ac:dyDescent="0.2">
      <c r="A251">
        <v>250</v>
      </c>
      <c r="B251" s="109" t="s">
        <v>228</v>
      </c>
      <c r="C251" s="54" t="s">
        <v>229</v>
      </c>
      <c r="D251" s="211" t="s">
        <v>979</v>
      </c>
      <c r="E251" s="141" t="s">
        <v>1305</v>
      </c>
      <c r="F251" s="33" t="s">
        <v>172</v>
      </c>
      <c r="G251" s="304">
        <v>26</v>
      </c>
      <c r="H251" s="34">
        <v>222.58</v>
      </c>
      <c r="I251" s="35">
        <v>5787.08</v>
      </c>
      <c r="J251" s="106">
        <v>2.2132319207847983E-4</v>
      </c>
      <c r="M251" s="313">
        <f t="shared" si="5"/>
        <v>13</v>
      </c>
    </row>
    <row r="252" spans="1:13" x14ac:dyDescent="0.2">
      <c r="A252">
        <v>251</v>
      </c>
      <c r="B252" s="111" t="s">
        <v>737</v>
      </c>
      <c r="C252" s="54" t="s">
        <v>708</v>
      </c>
      <c r="D252" s="211" t="s">
        <v>979</v>
      </c>
      <c r="E252" s="141" t="s">
        <v>1455</v>
      </c>
      <c r="F252" s="33" t="s">
        <v>1057</v>
      </c>
      <c r="G252" s="304">
        <v>4</v>
      </c>
      <c r="H252" s="34">
        <v>1428.67</v>
      </c>
      <c r="I252" s="35">
        <v>5714.68</v>
      </c>
      <c r="J252" s="106">
        <v>2.1855430014913345E-4</v>
      </c>
      <c r="M252" s="313">
        <f t="shared" si="5"/>
        <v>2</v>
      </c>
    </row>
    <row r="253" spans="1:13" x14ac:dyDescent="0.2">
      <c r="A253">
        <v>252</v>
      </c>
      <c r="B253" s="111" t="s">
        <v>769</v>
      </c>
      <c r="C253" s="37" t="s">
        <v>122</v>
      </c>
      <c r="D253" s="211" t="s">
        <v>979</v>
      </c>
      <c r="E253" s="141" t="s">
        <v>1231</v>
      </c>
      <c r="F253" s="33" t="s">
        <v>172</v>
      </c>
      <c r="G253" s="304">
        <v>2</v>
      </c>
      <c r="H253" s="34">
        <v>2791.27</v>
      </c>
      <c r="I253" s="35">
        <v>5582.54</v>
      </c>
      <c r="J253" s="106">
        <v>2.1350068993443962E-4</v>
      </c>
      <c r="M253" s="313">
        <f t="shared" si="5"/>
        <v>1</v>
      </c>
    </row>
    <row r="254" spans="1:13" ht="25.5" x14ac:dyDescent="0.2">
      <c r="A254">
        <v>253</v>
      </c>
      <c r="B254" s="111" t="s">
        <v>775</v>
      </c>
      <c r="C254" s="54" t="s">
        <v>764</v>
      </c>
      <c r="D254" s="211" t="s">
        <v>979</v>
      </c>
      <c r="E254" s="141" t="s">
        <v>1508</v>
      </c>
      <c r="F254" s="33" t="s">
        <v>172</v>
      </c>
      <c r="G254" s="304">
        <v>1</v>
      </c>
      <c r="H254" s="34">
        <v>5537.6</v>
      </c>
      <c r="I254" s="35">
        <v>5537.6</v>
      </c>
      <c r="J254" s="106">
        <v>2.1178198823133427E-4</v>
      </c>
      <c r="M254" s="313">
        <f t="shared" si="5"/>
        <v>0.5</v>
      </c>
    </row>
    <row r="255" spans="1:13" x14ac:dyDescent="0.2">
      <c r="A255">
        <v>254</v>
      </c>
      <c r="B255" s="111" t="s">
        <v>804</v>
      </c>
      <c r="C255" s="47" t="s">
        <v>797</v>
      </c>
      <c r="D255" s="211" t="s">
        <v>979</v>
      </c>
      <c r="E255" s="141" t="s">
        <v>1523</v>
      </c>
      <c r="F255" s="33" t="s">
        <v>1057</v>
      </c>
      <c r="G255" s="304">
        <v>51.3</v>
      </c>
      <c r="H255" s="34">
        <v>106.64</v>
      </c>
      <c r="I255" s="35">
        <v>5470.63</v>
      </c>
      <c r="J255" s="106">
        <v>2.0922076319668885E-4</v>
      </c>
      <c r="M255" s="313">
        <f t="shared" si="5"/>
        <v>25.65</v>
      </c>
    </row>
    <row r="256" spans="1:13" x14ac:dyDescent="0.2">
      <c r="A256">
        <v>255</v>
      </c>
      <c r="B256" s="111" t="s">
        <v>385</v>
      </c>
      <c r="C256" s="54" t="s">
        <v>404</v>
      </c>
      <c r="D256" s="211" t="s">
        <v>979</v>
      </c>
      <c r="E256" s="141" t="s">
        <v>1391</v>
      </c>
      <c r="F256" s="33" t="s">
        <v>172</v>
      </c>
      <c r="G256" s="304">
        <v>24</v>
      </c>
      <c r="H256" s="34">
        <v>227.24</v>
      </c>
      <c r="I256" s="35">
        <v>5453.76</v>
      </c>
      <c r="J256" s="106">
        <v>2.0857558078166022E-4</v>
      </c>
      <c r="M256" s="313">
        <f t="shared" si="5"/>
        <v>12</v>
      </c>
    </row>
    <row r="257" spans="1:13" ht="25.5" x14ac:dyDescent="0.2">
      <c r="A257">
        <v>256</v>
      </c>
      <c r="B257" s="111" t="s">
        <v>308</v>
      </c>
      <c r="C257" s="54" t="s">
        <v>309</v>
      </c>
      <c r="D257" s="211" t="s">
        <v>979</v>
      </c>
      <c r="E257" s="141" t="s">
        <v>1348</v>
      </c>
      <c r="F257" s="33" t="s">
        <v>172</v>
      </c>
      <c r="G257" s="304">
        <v>2</v>
      </c>
      <c r="H257" s="34">
        <v>2688.1</v>
      </c>
      <c r="I257" s="35">
        <v>5376.2</v>
      </c>
      <c r="J257" s="106">
        <v>2.0560934793580239E-4</v>
      </c>
      <c r="M257" s="313">
        <f t="shared" si="5"/>
        <v>1</v>
      </c>
    </row>
    <row r="258" spans="1:13" x14ac:dyDescent="0.2">
      <c r="A258">
        <v>257</v>
      </c>
      <c r="B258" s="219" t="s">
        <v>204</v>
      </c>
      <c r="C258" s="184" t="s">
        <v>205</v>
      </c>
      <c r="D258" s="211" t="s">
        <v>979</v>
      </c>
      <c r="E258" s="141" t="s">
        <v>1292</v>
      </c>
      <c r="F258" s="33" t="s">
        <v>172</v>
      </c>
      <c r="G258" s="304">
        <v>2</v>
      </c>
      <c r="H258" s="34">
        <v>2678.65</v>
      </c>
      <c r="I258" s="35">
        <v>5357.3</v>
      </c>
      <c r="J258" s="185">
        <v>2.0488652946253378E-4</v>
      </c>
      <c r="M258" s="313">
        <f t="shared" si="5"/>
        <v>1</v>
      </c>
    </row>
    <row r="259" spans="1:13" x14ac:dyDescent="0.2">
      <c r="A259">
        <v>258</v>
      </c>
      <c r="B259" s="118" t="s">
        <v>497</v>
      </c>
      <c r="C259" s="114" t="s">
        <v>458</v>
      </c>
      <c r="D259" s="211" t="s">
        <v>979</v>
      </c>
      <c r="E259" s="141" t="s">
        <v>1496</v>
      </c>
      <c r="F259" s="33" t="s">
        <v>1057</v>
      </c>
      <c r="G259" s="304">
        <v>189</v>
      </c>
      <c r="H259" s="34">
        <v>28.13</v>
      </c>
      <c r="I259" s="35">
        <v>5316.57</v>
      </c>
      <c r="J259" s="117">
        <v>2.0332883653045809E-4</v>
      </c>
      <c r="M259" s="313">
        <f t="shared" ref="M259:M322" si="6">$M$1*G259</f>
        <v>94.5</v>
      </c>
    </row>
    <row r="260" spans="1:13" x14ac:dyDescent="0.2">
      <c r="A260">
        <v>259</v>
      </c>
      <c r="B260" s="191" t="s">
        <v>424</v>
      </c>
      <c r="C260" s="173" t="s">
        <v>427</v>
      </c>
      <c r="D260" s="211" t="s">
        <v>979</v>
      </c>
      <c r="E260" s="141" t="s">
        <v>1420</v>
      </c>
      <c r="F260" s="33" t="s">
        <v>172</v>
      </c>
      <c r="G260" s="304">
        <v>80</v>
      </c>
      <c r="H260" s="34">
        <v>66.260000000000005</v>
      </c>
      <c r="I260" s="35">
        <v>5300.8</v>
      </c>
      <c r="J260" s="175">
        <v>2.0272572291546098E-4</v>
      </c>
      <c r="M260" s="313">
        <f t="shared" si="6"/>
        <v>40</v>
      </c>
    </row>
    <row r="261" spans="1:13" x14ac:dyDescent="0.2">
      <c r="A261">
        <v>260</v>
      </c>
      <c r="B261" s="367" t="s">
        <v>43</v>
      </c>
      <c r="C261" s="178" t="s">
        <v>44</v>
      </c>
      <c r="D261" s="211" t="s">
        <v>979</v>
      </c>
      <c r="E261" s="141" t="s">
        <v>1182</v>
      </c>
      <c r="F261" s="33" t="s">
        <v>1170</v>
      </c>
      <c r="G261" s="304">
        <v>32.520000000000003</v>
      </c>
      <c r="H261" s="34">
        <v>162.69</v>
      </c>
      <c r="I261" s="35">
        <v>5290.68</v>
      </c>
      <c r="J261" s="117">
        <v>2.0233868995517113E-4</v>
      </c>
      <c r="M261" s="313">
        <f t="shared" si="6"/>
        <v>16.260000000000002</v>
      </c>
    </row>
    <row r="262" spans="1:13" x14ac:dyDescent="0.2">
      <c r="A262">
        <v>261</v>
      </c>
      <c r="B262" s="113" t="s">
        <v>198</v>
      </c>
      <c r="C262" s="114" t="s">
        <v>199</v>
      </c>
      <c r="D262" s="211" t="s">
        <v>979</v>
      </c>
      <c r="E262" s="141" t="s">
        <v>1289</v>
      </c>
      <c r="F262" s="33" t="s">
        <v>172</v>
      </c>
      <c r="G262" s="304">
        <v>47</v>
      </c>
      <c r="H262" s="34">
        <v>111.72</v>
      </c>
      <c r="I262" s="35">
        <v>5250.84</v>
      </c>
      <c r="J262" s="117">
        <v>2.0081503450675731E-4</v>
      </c>
      <c r="M262" s="313">
        <f t="shared" si="6"/>
        <v>23.5</v>
      </c>
    </row>
    <row r="263" spans="1:13" x14ac:dyDescent="0.2">
      <c r="A263">
        <v>262</v>
      </c>
      <c r="B263" s="367" t="s">
        <v>774</v>
      </c>
      <c r="C263" s="178" t="s">
        <v>589</v>
      </c>
      <c r="D263" s="211" t="s">
        <v>979</v>
      </c>
      <c r="E263" s="141" t="s">
        <v>1174</v>
      </c>
      <c r="F263" s="33" t="s">
        <v>1175</v>
      </c>
      <c r="G263" s="304">
        <v>5469.6</v>
      </c>
      <c r="H263" s="34">
        <v>0.96</v>
      </c>
      <c r="I263" s="35">
        <v>5250.82</v>
      </c>
      <c r="J263" s="117">
        <v>2.00814269619484E-4</v>
      </c>
      <c r="M263" s="313">
        <f t="shared" si="6"/>
        <v>2734.8</v>
      </c>
    </row>
    <row r="264" spans="1:13" x14ac:dyDescent="0.2">
      <c r="A264">
        <v>263</v>
      </c>
      <c r="B264" s="118" t="s">
        <v>306</v>
      </c>
      <c r="C264" s="114" t="s">
        <v>954</v>
      </c>
      <c r="D264" s="211" t="s">
        <v>979</v>
      </c>
      <c r="E264" s="141" t="s">
        <v>1345</v>
      </c>
      <c r="F264" s="33" t="s">
        <v>172</v>
      </c>
      <c r="G264" s="304">
        <v>2</v>
      </c>
      <c r="H264" s="34">
        <v>2619.27</v>
      </c>
      <c r="I264" s="35">
        <v>5238.54</v>
      </c>
      <c r="J264" s="117">
        <v>2.0034462883367773E-4</v>
      </c>
      <c r="M264" s="313">
        <f t="shared" si="6"/>
        <v>1</v>
      </c>
    </row>
    <row r="265" spans="1:13" x14ac:dyDescent="0.2">
      <c r="A265">
        <v>264</v>
      </c>
      <c r="B265" s="118" t="s">
        <v>399</v>
      </c>
      <c r="C265" s="114" t="s">
        <v>380</v>
      </c>
      <c r="D265" s="211" t="s">
        <v>979</v>
      </c>
      <c r="E265" s="141" t="s">
        <v>1400</v>
      </c>
      <c r="F265" s="33" t="s">
        <v>172</v>
      </c>
      <c r="G265" s="304">
        <v>17</v>
      </c>
      <c r="H265" s="34">
        <v>305.23</v>
      </c>
      <c r="I265" s="35">
        <v>5188.91</v>
      </c>
      <c r="J265" s="117">
        <v>1.984465610649835E-4</v>
      </c>
      <c r="M265" s="313">
        <f t="shared" si="6"/>
        <v>8.5</v>
      </c>
    </row>
    <row r="266" spans="1:13" x14ac:dyDescent="0.2">
      <c r="A266">
        <v>265</v>
      </c>
      <c r="B266" s="371" t="s">
        <v>780</v>
      </c>
      <c r="C266" s="390" t="s">
        <v>154</v>
      </c>
      <c r="D266" s="211" t="s">
        <v>979</v>
      </c>
      <c r="E266" s="141" t="s">
        <v>1264</v>
      </c>
      <c r="F266" s="33" t="s">
        <v>25</v>
      </c>
      <c r="G266" s="304">
        <v>568.65</v>
      </c>
      <c r="H266" s="34">
        <v>8.59</v>
      </c>
      <c r="I266" s="35">
        <v>4884.7</v>
      </c>
      <c r="J266" s="185">
        <v>1.8681224319445219E-4</v>
      </c>
      <c r="M266" s="313">
        <f t="shared" si="6"/>
        <v>284.32499999999999</v>
      </c>
    </row>
    <row r="267" spans="1:13" x14ac:dyDescent="0.2">
      <c r="A267">
        <v>266</v>
      </c>
      <c r="B267" s="118" t="s">
        <v>410</v>
      </c>
      <c r="C267" s="114" t="s">
        <v>407</v>
      </c>
      <c r="D267" s="211" t="s">
        <v>979</v>
      </c>
      <c r="E267" s="141" t="s">
        <v>1406</v>
      </c>
      <c r="F267" s="33" t="s">
        <v>172</v>
      </c>
      <c r="G267" s="304">
        <v>276</v>
      </c>
      <c r="H267" s="34">
        <v>17.55</v>
      </c>
      <c r="I267" s="35">
        <v>4843.8</v>
      </c>
      <c r="J267" s="117">
        <v>1.852480487205535E-4</v>
      </c>
      <c r="M267" s="313">
        <f t="shared" si="6"/>
        <v>138</v>
      </c>
    </row>
    <row r="268" spans="1:13" ht="25.5" x14ac:dyDescent="0.2">
      <c r="A268">
        <v>267</v>
      </c>
      <c r="B268" s="301" t="s">
        <v>1022</v>
      </c>
      <c r="C268" s="115" t="s">
        <v>862</v>
      </c>
      <c r="D268" s="211" t="s">
        <v>1060</v>
      </c>
      <c r="E268" s="141" t="s">
        <v>1133</v>
      </c>
      <c r="F268" s="33" t="s">
        <v>5</v>
      </c>
      <c r="G268" s="304">
        <v>5.19</v>
      </c>
      <c r="H268" s="34">
        <v>921.02</v>
      </c>
      <c r="I268" s="35">
        <v>4780.09</v>
      </c>
      <c r="J268" s="117">
        <v>1.8281150031145598E-4</v>
      </c>
      <c r="M268" s="313">
        <f t="shared" si="6"/>
        <v>2.5950000000000002</v>
      </c>
    </row>
    <row r="269" spans="1:13" x14ac:dyDescent="0.2">
      <c r="A269">
        <v>268</v>
      </c>
      <c r="B269" s="118" t="s">
        <v>391</v>
      </c>
      <c r="C269" s="114" t="s">
        <v>546</v>
      </c>
      <c r="D269" s="211" t="s">
        <v>979</v>
      </c>
      <c r="E269" s="141" t="s">
        <v>1395</v>
      </c>
      <c r="F269" s="33" t="s">
        <v>172</v>
      </c>
      <c r="G269" s="304">
        <v>20</v>
      </c>
      <c r="H269" s="34">
        <v>238.22</v>
      </c>
      <c r="I269" s="35">
        <v>4764.3999999999996</v>
      </c>
      <c r="J269" s="117">
        <v>1.8221144624555203E-4</v>
      </c>
      <c r="M269" s="313">
        <f t="shared" si="6"/>
        <v>10</v>
      </c>
    </row>
    <row r="270" spans="1:13" x14ac:dyDescent="0.2">
      <c r="A270">
        <v>269</v>
      </c>
      <c r="B270" s="113" t="s">
        <v>1040</v>
      </c>
      <c r="C270" s="114" t="s">
        <v>277</v>
      </c>
      <c r="D270" s="211" t="s">
        <v>979</v>
      </c>
      <c r="E270" s="141" t="s">
        <v>1332</v>
      </c>
      <c r="F270" s="33" t="s">
        <v>172</v>
      </c>
      <c r="G270" s="304">
        <v>3</v>
      </c>
      <c r="H270" s="34">
        <v>1519.5</v>
      </c>
      <c r="I270" s="35">
        <v>4558.5</v>
      </c>
      <c r="J270" s="117">
        <v>1.7433693176692743E-4</v>
      </c>
      <c r="M270" s="313">
        <f t="shared" si="6"/>
        <v>1.5</v>
      </c>
    </row>
    <row r="271" spans="1:13" x14ac:dyDescent="0.2">
      <c r="A271">
        <v>270</v>
      </c>
      <c r="B271" s="113" t="s">
        <v>623</v>
      </c>
      <c r="C271" s="114" t="s">
        <v>813</v>
      </c>
      <c r="D271" s="211" t="s">
        <v>979</v>
      </c>
      <c r="E271" s="141" t="s">
        <v>1536</v>
      </c>
      <c r="F271" s="33" t="s">
        <v>25</v>
      </c>
      <c r="G271" s="304">
        <v>3.47</v>
      </c>
      <c r="H271" s="34">
        <v>1308.06</v>
      </c>
      <c r="I271" s="35">
        <v>4538.97</v>
      </c>
      <c r="J271" s="117">
        <v>1.7359001934454988E-4</v>
      </c>
      <c r="M271" s="313">
        <f t="shared" si="6"/>
        <v>1.7350000000000001</v>
      </c>
    </row>
    <row r="272" spans="1:13" x14ac:dyDescent="0.2">
      <c r="A272">
        <v>271</v>
      </c>
      <c r="B272" s="118" t="s">
        <v>306</v>
      </c>
      <c r="C272" s="114" t="s">
        <v>955</v>
      </c>
      <c r="D272" s="211" t="s">
        <v>979</v>
      </c>
      <c r="E272" s="141" t="s">
        <v>1346</v>
      </c>
      <c r="F272" s="33" t="s">
        <v>830</v>
      </c>
      <c r="G272" s="304">
        <v>2</v>
      </c>
      <c r="H272" s="34">
        <v>2203.81</v>
      </c>
      <c r="I272" s="35">
        <v>4407.62</v>
      </c>
      <c r="J272" s="117">
        <v>1.6856662217715139E-4</v>
      </c>
      <c r="M272" s="313">
        <f t="shared" si="6"/>
        <v>1</v>
      </c>
    </row>
    <row r="273" spans="1:13" x14ac:dyDescent="0.2">
      <c r="A273">
        <v>272</v>
      </c>
      <c r="B273" s="113" t="s">
        <v>246</v>
      </c>
      <c r="C273" s="114" t="s">
        <v>247</v>
      </c>
      <c r="D273" s="211" t="s">
        <v>979</v>
      </c>
      <c r="E273" s="141" t="s">
        <v>1314</v>
      </c>
      <c r="F273" s="33" t="s">
        <v>172</v>
      </c>
      <c r="G273" s="304">
        <v>31</v>
      </c>
      <c r="H273" s="34">
        <v>142.06</v>
      </c>
      <c r="I273" s="35">
        <v>4403.8599999999997</v>
      </c>
      <c r="J273" s="117">
        <v>1.6842282336977096E-4</v>
      </c>
      <c r="M273" s="313">
        <f t="shared" si="6"/>
        <v>15.5</v>
      </c>
    </row>
    <row r="274" spans="1:13" x14ac:dyDescent="0.2">
      <c r="A274">
        <v>273</v>
      </c>
      <c r="B274" s="118" t="s">
        <v>115</v>
      </c>
      <c r="C274" s="178" t="s">
        <v>114</v>
      </c>
      <c r="D274" s="211" t="s">
        <v>979</v>
      </c>
      <c r="E274" s="141" t="s">
        <v>1226</v>
      </c>
      <c r="F274" s="33" t="s">
        <v>25</v>
      </c>
      <c r="G274" s="304">
        <v>24.63</v>
      </c>
      <c r="H274" s="34">
        <v>177.48</v>
      </c>
      <c r="I274" s="35">
        <v>4371.33</v>
      </c>
      <c r="J274" s="117">
        <v>1.6717873421974834E-4</v>
      </c>
      <c r="M274" s="313">
        <f t="shared" si="6"/>
        <v>12.315</v>
      </c>
    </row>
    <row r="275" spans="1:13" ht="25.5" x14ac:dyDescent="0.2">
      <c r="A275">
        <v>274</v>
      </c>
      <c r="B275" s="118" t="s">
        <v>371</v>
      </c>
      <c r="C275" s="114" t="s">
        <v>341</v>
      </c>
      <c r="D275" s="211" t="s">
        <v>979</v>
      </c>
      <c r="E275" s="141" t="s">
        <v>1383</v>
      </c>
      <c r="F275" s="33" t="s">
        <v>172</v>
      </c>
      <c r="G275" s="304">
        <v>3</v>
      </c>
      <c r="H275" s="34">
        <v>1455.75</v>
      </c>
      <c r="I275" s="35">
        <v>4367.25</v>
      </c>
      <c r="J275" s="117">
        <v>1.6702269721599513E-4</v>
      </c>
      <c r="M275" s="313">
        <f t="shared" si="6"/>
        <v>1.5</v>
      </c>
    </row>
    <row r="276" spans="1:13" x14ac:dyDescent="0.2">
      <c r="A276">
        <v>275</v>
      </c>
      <c r="B276" s="367" t="s">
        <v>37</v>
      </c>
      <c r="C276" s="178" t="s">
        <v>38</v>
      </c>
      <c r="D276" s="211" t="s">
        <v>979</v>
      </c>
      <c r="E276" s="141" t="s">
        <v>1176</v>
      </c>
      <c r="F276" s="33" t="s">
        <v>1170</v>
      </c>
      <c r="G276" s="304">
        <v>83.6</v>
      </c>
      <c r="H276" s="34">
        <v>50.99</v>
      </c>
      <c r="I276" s="35">
        <v>4262.76</v>
      </c>
      <c r="J276" s="117">
        <v>1.630265436566387E-4</v>
      </c>
      <c r="M276" s="313">
        <f t="shared" si="6"/>
        <v>41.8</v>
      </c>
    </row>
    <row r="277" spans="1:13" x14ac:dyDescent="0.2">
      <c r="A277">
        <v>276</v>
      </c>
      <c r="B277" s="118" t="s">
        <v>770</v>
      </c>
      <c r="C277" s="178" t="s">
        <v>869</v>
      </c>
      <c r="D277" s="211" t="s">
        <v>1060</v>
      </c>
      <c r="E277" s="141" t="s">
        <v>1232</v>
      </c>
      <c r="F277" s="33" t="s">
        <v>5</v>
      </c>
      <c r="G277" s="304">
        <v>5.12</v>
      </c>
      <c r="H277" s="34">
        <v>832.22</v>
      </c>
      <c r="I277" s="35">
        <v>4260.97</v>
      </c>
      <c r="J277" s="117">
        <v>1.6295808624567834E-4</v>
      </c>
      <c r="M277" s="313">
        <f t="shared" si="6"/>
        <v>2.56</v>
      </c>
    </row>
    <row r="278" spans="1:13" ht="25.5" x14ac:dyDescent="0.2">
      <c r="A278">
        <v>277</v>
      </c>
      <c r="B278" s="113" t="s">
        <v>254</v>
      </c>
      <c r="C278" s="114" t="s">
        <v>255</v>
      </c>
      <c r="D278" s="211" t="s">
        <v>979</v>
      </c>
      <c r="E278" s="141" t="s">
        <v>1318</v>
      </c>
      <c r="F278" s="33" t="s">
        <v>172</v>
      </c>
      <c r="G278" s="304">
        <v>60</v>
      </c>
      <c r="H278" s="34">
        <v>70.78</v>
      </c>
      <c r="I278" s="35">
        <v>4246.8</v>
      </c>
      <c r="J278" s="117">
        <v>1.6241616361254522E-4</v>
      </c>
      <c r="M278" s="313">
        <f t="shared" si="6"/>
        <v>30</v>
      </c>
    </row>
    <row r="279" spans="1:13" x14ac:dyDescent="0.2">
      <c r="A279">
        <v>278</v>
      </c>
      <c r="B279" s="113" t="s">
        <v>184</v>
      </c>
      <c r="C279" s="114" t="s">
        <v>185</v>
      </c>
      <c r="D279" s="211" t="s">
        <v>979</v>
      </c>
      <c r="E279" s="141" t="s">
        <v>1282</v>
      </c>
      <c r="F279" s="33" t="s">
        <v>25</v>
      </c>
      <c r="G279" s="304">
        <v>42</v>
      </c>
      <c r="H279" s="34">
        <v>99.89</v>
      </c>
      <c r="I279" s="35">
        <v>4195.38</v>
      </c>
      <c r="J279" s="117">
        <v>1.6044963843289063E-4</v>
      </c>
      <c r="M279" s="313">
        <f t="shared" si="6"/>
        <v>21</v>
      </c>
    </row>
    <row r="280" spans="1:13" x14ac:dyDescent="0.2">
      <c r="A280">
        <v>279</v>
      </c>
      <c r="B280" s="118" t="s">
        <v>606</v>
      </c>
      <c r="C280" s="178" t="s">
        <v>511</v>
      </c>
      <c r="D280" s="211" t="s">
        <v>979</v>
      </c>
      <c r="E280" s="141" t="s">
        <v>1177</v>
      </c>
      <c r="F280" s="33" t="s">
        <v>1057</v>
      </c>
      <c r="G280" s="304">
        <v>465.6</v>
      </c>
      <c r="H280" s="34">
        <v>8.86</v>
      </c>
      <c r="I280" s="35">
        <v>4125.22</v>
      </c>
      <c r="J280" s="117">
        <v>1.5776641387815386E-4</v>
      </c>
      <c r="M280" s="313">
        <f t="shared" si="6"/>
        <v>232.8</v>
      </c>
    </row>
    <row r="281" spans="1:13" x14ac:dyDescent="0.2">
      <c r="A281">
        <v>280</v>
      </c>
      <c r="B281" s="367" t="s">
        <v>45</v>
      </c>
      <c r="C281" s="178" t="s">
        <v>46</v>
      </c>
      <c r="D281" s="211" t="s">
        <v>979</v>
      </c>
      <c r="E281" s="141" t="s">
        <v>1183</v>
      </c>
      <c r="F281" s="33" t="s">
        <v>1170</v>
      </c>
      <c r="G281" s="304">
        <v>23.2</v>
      </c>
      <c r="H281" s="34">
        <v>174.53</v>
      </c>
      <c r="I281" s="35">
        <v>4049.1</v>
      </c>
      <c r="J281" s="117">
        <v>1.5485525291597364E-4</v>
      </c>
      <c r="M281" s="313">
        <f t="shared" si="6"/>
        <v>11.6</v>
      </c>
    </row>
    <row r="282" spans="1:13" x14ac:dyDescent="0.2">
      <c r="A282">
        <v>281</v>
      </c>
      <c r="B282" s="118" t="s">
        <v>658</v>
      </c>
      <c r="C282" s="114" t="s">
        <v>89</v>
      </c>
      <c r="D282" s="211" t="s">
        <v>979</v>
      </c>
      <c r="E282" s="141" t="s">
        <v>1208</v>
      </c>
      <c r="F282" s="33" t="s">
        <v>1170</v>
      </c>
      <c r="G282" s="304">
        <v>9.2200000000000006</v>
      </c>
      <c r="H282" s="34">
        <v>438.95</v>
      </c>
      <c r="I282" s="35">
        <v>4047.12</v>
      </c>
      <c r="J282" s="117">
        <v>1.5477952907591691E-4</v>
      </c>
      <c r="M282" s="313">
        <f t="shared" si="6"/>
        <v>4.6100000000000003</v>
      </c>
    </row>
    <row r="283" spans="1:13" x14ac:dyDescent="0.2">
      <c r="A283">
        <v>282</v>
      </c>
      <c r="B283" s="118" t="s">
        <v>607</v>
      </c>
      <c r="C283" s="114" t="s">
        <v>512</v>
      </c>
      <c r="D283" s="211" t="s">
        <v>979</v>
      </c>
      <c r="E283" s="141" t="s">
        <v>1186</v>
      </c>
      <c r="F283" s="33" t="s">
        <v>1057</v>
      </c>
      <c r="G283" s="304">
        <v>465.6</v>
      </c>
      <c r="H283" s="34">
        <v>8.68</v>
      </c>
      <c r="I283" s="35">
        <v>4041.41</v>
      </c>
      <c r="J283" s="117">
        <v>1.5456115375938974E-4</v>
      </c>
      <c r="M283" s="313">
        <f t="shared" si="6"/>
        <v>232.8</v>
      </c>
    </row>
    <row r="284" spans="1:13" ht="25.5" x14ac:dyDescent="0.2">
      <c r="A284">
        <v>283</v>
      </c>
      <c r="B284" s="118" t="s">
        <v>302</v>
      </c>
      <c r="C284" s="114" t="s">
        <v>303</v>
      </c>
      <c r="D284" s="211" t="s">
        <v>979</v>
      </c>
      <c r="E284" s="141" t="s">
        <v>1343</v>
      </c>
      <c r="F284" s="33" t="s">
        <v>172</v>
      </c>
      <c r="G284" s="304">
        <v>5</v>
      </c>
      <c r="H284" s="34">
        <v>805.26</v>
      </c>
      <c r="I284" s="35">
        <v>4026.3</v>
      </c>
      <c r="J284" s="117">
        <v>1.539832814244115E-4</v>
      </c>
      <c r="M284" s="313">
        <f t="shared" si="6"/>
        <v>2.5</v>
      </c>
    </row>
    <row r="285" spans="1:13" x14ac:dyDescent="0.2">
      <c r="A285">
        <v>284</v>
      </c>
      <c r="B285" s="113" t="s">
        <v>777</v>
      </c>
      <c r="C285" s="114" t="s">
        <v>217</v>
      </c>
      <c r="D285" s="211" t="s">
        <v>979</v>
      </c>
      <c r="E285" s="141" t="s">
        <v>1299</v>
      </c>
      <c r="F285" s="33" t="s">
        <v>172</v>
      </c>
      <c r="G285" s="304">
        <v>11</v>
      </c>
      <c r="H285" s="34">
        <v>360.45</v>
      </c>
      <c r="I285" s="35">
        <v>3964.95</v>
      </c>
      <c r="J285" s="117">
        <v>1.5163698971356341E-4</v>
      </c>
      <c r="M285" s="313">
        <f t="shared" si="6"/>
        <v>5.5</v>
      </c>
    </row>
    <row r="286" spans="1:13" x14ac:dyDescent="0.2">
      <c r="A286">
        <v>285</v>
      </c>
      <c r="B286" s="118" t="s">
        <v>111</v>
      </c>
      <c r="C286" s="178" t="s">
        <v>635</v>
      </c>
      <c r="D286" s="211" t="s">
        <v>979</v>
      </c>
      <c r="E286" s="141" t="s">
        <v>1224</v>
      </c>
      <c r="F286" s="33" t="s">
        <v>172</v>
      </c>
      <c r="G286" s="304">
        <v>1</v>
      </c>
      <c r="H286" s="34">
        <v>3924.22</v>
      </c>
      <c r="I286" s="35">
        <v>3924.22</v>
      </c>
      <c r="J286" s="117">
        <v>1.5007929678148774E-4</v>
      </c>
      <c r="M286" s="313">
        <f t="shared" si="6"/>
        <v>0.5</v>
      </c>
    </row>
    <row r="287" spans="1:13" x14ac:dyDescent="0.2">
      <c r="A287">
        <v>286</v>
      </c>
      <c r="B287" s="367" t="s">
        <v>73</v>
      </c>
      <c r="C287" s="115" t="s">
        <v>52</v>
      </c>
      <c r="D287" s="211" t="s">
        <v>979</v>
      </c>
      <c r="E287" s="141" t="s">
        <v>1186</v>
      </c>
      <c r="F287" s="33" t="s">
        <v>1057</v>
      </c>
      <c r="G287" s="304">
        <v>442.75</v>
      </c>
      <c r="H287" s="34">
        <v>8.68</v>
      </c>
      <c r="I287" s="35">
        <v>3843.07</v>
      </c>
      <c r="J287" s="117">
        <v>1.4697576667007257E-4</v>
      </c>
      <c r="M287" s="313">
        <f t="shared" si="6"/>
        <v>221.375</v>
      </c>
    </row>
    <row r="288" spans="1:13" x14ac:dyDescent="0.2">
      <c r="A288">
        <v>287</v>
      </c>
      <c r="B288" s="113" t="s">
        <v>226</v>
      </c>
      <c r="C288" s="114" t="s">
        <v>227</v>
      </c>
      <c r="D288" s="211" t="s">
        <v>979</v>
      </c>
      <c r="E288" s="141" t="s">
        <v>1304</v>
      </c>
      <c r="F288" s="33" t="s">
        <v>172</v>
      </c>
      <c r="G288" s="304">
        <v>8</v>
      </c>
      <c r="H288" s="34">
        <v>477.93</v>
      </c>
      <c r="I288" s="35">
        <v>3823.44</v>
      </c>
      <c r="J288" s="117">
        <v>1.462250298113285E-4</v>
      </c>
      <c r="M288" s="313">
        <f t="shared" si="6"/>
        <v>4</v>
      </c>
    </row>
    <row r="289" spans="1:13" x14ac:dyDescent="0.2">
      <c r="A289">
        <v>288</v>
      </c>
      <c r="B289" s="118" t="s">
        <v>327</v>
      </c>
      <c r="C289" s="114" t="s">
        <v>349</v>
      </c>
      <c r="D289" s="211" t="s">
        <v>979</v>
      </c>
      <c r="E289" s="141" t="s">
        <v>1360</v>
      </c>
      <c r="F289" s="33" t="s">
        <v>172</v>
      </c>
      <c r="G289" s="304">
        <v>35</v>
      </c>
      <c r="H289" s="34">
        <v>106.29</v>
      </c>
      <c r="I289" s="35">
        <v>3720.15</v>
      </c>
      <c r="J289" s="117">
        <v>1.4227476948837009E-4</v>
      </c>
      <c r="M289" s="313">
        <f t="shared" si="6"/>
        <v>17.5</v>
      </c>
    </row>
    <row r="290" spans="1:13" x14ac:dyDescent="0.2">
      <c r="A290">
        <v>289</v>
      </c>
      <c r="B290" s="118" t="s">
        <v>119</v>
      </c>
      <c r="C290" s="178" t="s">
        <v>116</v>
      </c>
      <c r="D290" s="211" t="s">
        <v>979</v>
      </c>
      <c r="E290" s="141" t="s">
        <v>1228</v>
      </c>
      <c r="F290" s="33" t="s">
        <v>25</v>
      </c>
      <c r="G290" s="304">
        <v>4.4400000000000004</v>
      </c>
      <c r="H290" s="34">
        <v>818.24</v>
      </c>
      <c r="I290" s="35">
        <v>3632.99</v>
      </c>
      <c r="J290" s="117">
        <v>1.389413907513282E-4</v>
      </c>
      <c r="M290" s="313">
        <f t="shared" si="6"/>
        <v>2.2200000000000002</v>
      </c>
    </row>
    <row r="291" spans="1:13" ht="25.5" x14ac:dyDescent="0.2">
      <c r="A291">
        <v>290</v>
      </c>
      <c r="B291" s="366" t="s">
        <v>153</v>
      </c>
      <c r="C291" s="115" t="s">
        <v>150</v>
      </c>
      <c r="D291" s="211" t="s">
        <v>979</v>
      </c>
      <c r="E291" s="141" t="s">
        <v>1262</v>
      </c>
      <c r="F291" s="33" t="s">
        <v>25</v>
      </c>
      <c r="G291" s="304">
        <v>234.32</v>
      </c>
      <c r="H291" s="34">
        <v>15.1</v>
      </c>
      <c r="I291" s="35">
        <v>3538.23</v>
      </c>
      <c r="J291" s="117">
        <v>1.353173548504323E-4</v>
      </c>
      <c r="M291" s="313">
        <f t="shared" si="6"/>
        <v>117.16</v>
      </c>
    </row>
    <row r="292" spans="1:13" x14ac:dyDescent="0.2">
      <c r="A292">
        <v>291</v>
      </c>
      <c r="B292" s="118" t="s">
        <v>422</v>
      </c>
      <c r="C292" s="114" t="s">
        <v>425</v>
      </c>
      <c r="D292" s="211" t="s">
        <v>979</v>
      </c>
      <c r="E292" s="141" t="s">
        <v>1419</v>
      </c>
      <c r="F292" s="33" t="s">
        <v>172</v>
      </c>
      <c r="G292" s="304">
        <v>65</v>
      </c>
      <c r="H292" s="34">
        <v>53.85</v>
      </c>
      <c r="I292" s="35">
        <v>3500.25</v>
      </c>
      <c r="J292" s="117">
        <v>1.338648339184354E-4</v>
      </c>
      <c r="M292" s="313">
        <f t="shared" si="6"/>
        <v>32.5</v>
      </c>
    </row>
    <row r="293" spans="1:13" x14ac:dyDescent="0.2">
      <c r="A293">
        <v>292</v>
      </c>
      <c r="B293" s="367" t="s">
        <v>71</v>
      </c>
      <c r="C293" s="115" t="s">
        <v>74</v>
      </c>
      <c r="D293" s="211" t="s">
        <v>979</v>
      </c>
      <c r="E293" s="141" t="s">
        <v>1190</v>
      </c>
      <c r="F293" s="33" t="s">
        <v>842</v>
      </c>
      <c r="G293" s="304">
        <v>309.23</v>
      </c>
      <c r="H293" s="34">
        <v>10.84</v>
      </c>
      <c r="I293" s="35">
        <v>3352.05</v>
      </c>
      <c r="J293" s="117">
        <v>1.2819701922328158E-4</v>
      </c>
      <c r="M293" s="313">
        <f t="shared" si="6"/>
        <v>154.61500000000001</v>
      </c>
    </row>
    <row r="294" spans="1:13" ht="25.5" x14ac:dyDescent="0.2">
      <c r="A294">
        <v>293</v>
      </c>
      <c r="B294" s="118" t="s">
        <v>733</v>
      </c>
      <c r="C294" s="114" t="s">
        <v>704</v>
      </c>
      <c r="D294" s="211" t="s">
        <v>979</v>
      </c>
      <c r="E294" s="141" t="s">
        <v>1451</v>
      </c>
      <c r="F294" s="33" t="s">
        <v>172</v>
      </c>
      <c r="G294" s="304">
        <v>2</v>
      </c>
      <c r="H294" s="34">
        <v>1642.8</v>
      </c>
      <c r="I294" s="35">
        <v>3285.6</v>
      </c>
      <c r="J294" s="117">
        <v>1.2565568125774197E-4</v>
      </c>
      <c r="M294" s="313">
        <f t="shared" si="6"/>
        <v>1</v>
      </c>
    </row>
    <row r="295" spans="1:13" x14ac:dyDescent="0.2">
      <c r="A295">
        <v>294</v>
      </c>
      <c r="B295" s="118" t="s">
        <v>721</v>
      </c>
      <c r="C295" s="114" t="s">
        <v>695</v>
      </c>
      <c r="D295" s="211" t="s">
        <v>979</v>
      </c>
      <c r="E295" s="141" t="s">
        <v>1440</v>
      </c>
      <c r="F295" s="33" t="s">
        <v>25</v>
      </c>
      <c r="G295" s="304">
        <v>22.82</v>
      </c>
      <c r="H295" s="34">
        <v>140.36000000000001</v>
      </c>
      <c r="I295" s="35">
        <v>3203.02</v>
      </c>
      <c r="J295" s="117">
        <v>1.2249746170628581E-4</v>
      </c>
      <c r="M295" s="313">
        <f t="shared" si="6"/>
        <v>11.41</v>
      </c>
    </row>
    <row r="296" spans="1:13" ht="25.5" x14ac:dyDescent="0.2">
      <c r="A296">
        <v>295</v>
      </c>
      <c r="B296" s="118" t="s">
        <v>395</v>
      </c>
      <c r="C296" s="114" t="s">
        <v>386</v>
      </c>
      <c r="D296" s="211" t="s">
        <v>979</v>
      </c>
      <c r="E296" s="141" t="s">
        <v>1398</v>
      </c>
      <c r="F296" s="33" t="s">
        <v>172</v>
      </c>
      <c r="G296" s="304">
        <v>12</v>
      </c>
      <c r="H296" s="34">
        <v>261.24</v>
      </c>
      <c r="I296" s="35">
        <v>3134.88</v>
      </c>
      <c r="J296" s="117">
        <v>1.1989149076615233E-4</v>
      </c>
      <c r="M296" s="313">
        <f t="shared" si="6"/>
        <v>6</v>
      </c>
    </row>
    <row r="297" spans="1:13" x14ac:dyDescent="0.2">
      <c r="A297">
        <v>296</v>
      </c>
      <c r="B297" s="113" t="s">
        <v>196</v>
      </c>
      <c r="C297" s="114" t="s">
        <v>197</v>
      </c>
      <c r="D297" s="211" t="s">
        <v>979</v>
      </c>
      <c r="E297" s="141" t="s">
        <v>1288</v>
      </c>
      <c r="F297" s="33" t="s">
        <v>172</v>
      </c>
      <c r="G297" s="304">
        <v>29</v>
      </c>
      <c r="H297" s="34">
        <v>104.25</v>
      </c>
      <c r="I297" s="35">
        <v>3023.25</v>
      </c>
      <c r="J297" s="117">
        <v>1.1562227245022778E-4</v>
      </c>
      <c r="M297" s="313">
        <f t="shared" si="6"/>
        <v>14.5</v>
      </c>
    </row>
    <row r="298" spans="1:13" ht="25.5" x14ac:dyDescent="0.2">
      <c r="A298">
        <v>297</v>
      </c>
      <c r="B298" s="366" t="s">
        <v>573</v>
      </c>
      <c r="C298" s="178" t="s">
        <v>898</v>
      </c>
      <c r="D298" s="211" t="s">
        <v>1060</v>
      </c>
      <c r="E298" s="141" t="s">
        <v>989</v>
      </c>
      <c r="F298" s="33" t="s">
        <v>172</v>
      </c>
      <c r="G298" s="402">
        <v>3</v>
      </c>
      <c r="H298" s="34">
        <v>963.21</v>
      </c>
      <c r="I298" s="35">
        <v>2889.63</v>
      </c>
      <c r="J298" s="117">
        <v>1.1051206057730974E-4</v>
      </c>
      <c r="M298" s="313">
        <f t="shared" si="6"/>
        <v>1.5</v>
      </c>
    </row>
    <row r="299" spans="1:13" x14ac:dyDescent="0.2">
      <c r="A299">
        <v>298</v>
      </c>
      <c r="B299" s="118" t="s">
        <v>369</v>
      </c>
      <c r="C299" s="114" t="s">
        <v>345</v>
      </c>
      <c r="D299" s="211" t="s">
        <v>979</v>
      </c>
      <c r="E299" s="141" t="s">
        <v>1382</v>
      </c>
      <c r="F299" s="33" t="s">
        <v>172</v>
      </c>
      <c r="G299" s="304">
        <v>3</v>
      </c>
      <c r="H299" s="34">
        <v>962.03</v>
      </c>
      <c r="I299" s="35">
        <v>2886.09</v>
      </c>
      <c r="J299" s="117">
        <v>1.1037667552993563E-4</v>
      </c>
      <c r="M299" s="313">
        <f t="shared" si="6"/>
        <v>1.5</v>
      </c>
    </row>
    <row r="300" spans="1:13" x14ac:dyDescent="0.2">
      <c r="A300">
        <v>299</v>
      </c>
      <c r="B300" s="367" t="s">
        <v>68</v>
      </c>
      <c r="C300" s="115" t="s">
        <v>70</v>
      </c>
      <c r="D300" s="211" t="s">
        <v>979</v>
      </c>
      <c r="E300" s="141" t="s">
        <v>1195</v>
      </c>
      <c r="F300" s="33" t="s">
        <v>172</v>
      </c>
      <c r="G300" s="304">
        <v>4</v>
      </c>
      <c r="H300" s="34">
        <v>716.85</v>
      </c>
      <c r="I300" s="35">
        <v>2867.4</v>
      </c>
      <c r="J300" s="117">
        <v>1.0966188837303668E-4</v>
      </c>
      <c r="M300" s="313">
        <f t="shared" si="6"/>
        <v>2</v>
      </c>
    </row>
    <row r="301" spans="1:13" ht="38.25" x14ac:dyDescent="0.2">
      <c r="A301">
        <v>300</v>
      </c>
      <c r="B301" s="366" t="s">
        <v>904</v>
      </c>
      <c r="C301" s="178" t="s">
        <v>1002</v>
      </c>
      <c r="D301" s="211">
        <v>1</v>
      </c>
      <c r="E301" s="141" t="s">
        <v>1001</v>
      </c>
      <c r="F301" s="33" t="s">
        <v>536</v>
      </c>
      <c r="G301" s="404">
        <v>1</v>
      </c>
      <c r="H301" s="34">
        <v>2846.76</v>
      </c>
      <c r="I301" s="35">
        <v>2846.76</v>
      </c>
      <c r="J301" s="117">
        <v>1.0887252470699097E-4</v>
      </c>
      <c r="M301" s="313">
        <f t="shared" si="6"/>
        <v>0.5</v>
      </c>
    </row>
    <row r="302" spans="1:13" x14ac:dyDescent="0.2">
      <c r="A302">
        <v>301</v>
      </c>
      <c r="B302" s="118" t="s">
        <v>426</v>
      </c>
      <c r="C302" s="114" t="s">
        <v>429</v>
      </c>
      <c r="D302" s="211" t="s">
        <v>979</v>
      </c>
      <c r="E302" s="141" t="s">
        <v>1421</v>
      </c>
      <c r="F302" s="33" t="s">
        <v>172</v>
      </c>
      <c r="G302" s="304">
        <v>57</v>
      </c>
      <c r="H302" s="34">
        <v>49.7</v>
      </c>
      <c r="I302" s="35">
        <v>2832.9</v>
      </c>
      <c r="J302" s="117">
        <v>1.0834245782659399E-4</v>
      </c>
      <c r="M302" s="313">
        <f t="shared" si="6"/>
        <v>28.5</v>
      </c>
    </row>
    <row r="303" spans="1:13" x14ac:dyDescent="0.2">
      <c r="A303">
        <v>302</v>
      </c>
      <c r="B303" s="118" t="s">
        <v>666</v>
      </c>
      <c r="C303" s="114" t="s">
        <v>682</v>
      </c>
      <c r="D303" s="211" t="s">
        <v>979</v>
      </c>
      <c r="E303" s="141" t="s">
        <v>1429</v>
      </c>
      <c r="F303" s="33" t="s">
        <v>1057</v>
      </c>
      <c r="G303" s="304">
        <v>2.52</v>
      </c>
      <c r="H303" s="34">
        <v>1122.33</v>
      </c>
      <c r="I303" s="35">
        <v>2828.27</v>
      </c>
      <c r="J303" s="117">
        <v>1.08165386422825E-4</v>
      </c>
      <c r="M303" s="313">
        <f t="shared" si="6"/>
        <v>1.26</v>
      </c>
    </row>
    <row r="304" spans="1:13" x14ac:dyDescent="0.2">
      <c r="A304">
        <v>303</v>
      </c>
      <c r="B304" s="118" t="s">
        <v>113</v>
      </c>
      <c r="C304" s="178" t="s">
        <v>112</v>
      </c>
      <c r="D304" s="211" t="s">
        <v>979</v>
      </c>
      <c r="E304" s="141" t="s">
        <v>1225</v>
      </c>
      <c r="F304" s="33" t="s">
        <v>172</v>
      </c>
      <c r="G304" s="304">
        <v>1</v>
      </c>
      <c r="H304" s="34">
        <v>2783.7</v>
      </c>
      <c r="I304" s="35">
        <v>2783.7</v>
      </c>
      <c r="J304" s="117">
        <v>1.0646083513427571E-4</v>
      </c>
      <c r="M304" s="313">
        <f t="shared" si="6"/>
        <v>0.5</v>
      </c>
    </row>
    <row r="305" spans="1:13" x14ac:dyDescent="0.2">
      <c r="A305">
        <v>304</v>
      </c>
      <c r="B305" s="118" t="s">
        <v>1059</v>
      </c>
      <c r="C305" s="114" t="s">
        <v>335</v>
      </c>
      <c r="D305" s="211" t="s">
        <v>1060</v>
      </c>
      <c r="E305" s="141" t="s">
        <v>1377</v>
      </c>
      <c r="F305" s="33" t="s">
        <v>25</v>
      </c>
      <c r="G305" s="304">
        <v>16</v>
      </c>
      <c r="H305" s="34">
        <v>170.01</v>
      </c>
      <c r="I305" s="35">
        <v>2720.16</v>
      </c>
      <c r="J305" s="117">
        <v>1.0403078826700127E-4</v>
      </c>
      <c r="M305" s="313">
        <f t="shared" si="6"/>
        <v>8</v>
      </c>
    </row>
    <row r="306" spans="1:13" ht="25.5" x14ac:dyDescent="0.2">
      <c r="A306">
        <v>305</v>
      </c>
      <c r="B306" s="366" t="s">
        <v>778</v>
      </c>
      <c r="C306" s="115" t="s">
        <v>651</v>
      </c>
      <c r="D306" s="211" t="s">
        <v>1060</v>
      </c>
      <c r="E306" s="141" t="s">
        <v>1260</v>
      </c>
      <c r="F306" s="33" t="s">
        <v>5</v>
      </c>
      <c r="G306" s="304">
        <v>29.09</v>
      </c>
      <c r="H306" s="34">
        <v>93.05</v>
      </c>
      <c r="I306" s="35">
        <v>2706.82</v>
      </c>
      <c r="J306" s="117">
        <v>1.035206084557101E-4</v>
      </c>
      <c r="M306" s="313">
        <f t="shared" si="6"/>
        <v>14.545</v>
      </c>
    </row>
    <row r="307" spans="1:13" x14ac:dyDescent="0.2">
      <c r="A307">
        <v>306</v>
      </c>
      <c r="B307" s="118" t="s">
        <v>605</v>
      </c>
      <c r="C307" s="114" t="s">
        <v>38</v>
      </c>
      <c r="D307" s="211" t="s">
        <v>979</v>
      </c>
      <c r="E307" s="141" t="s">
        <v>1176</v>
      </c>
      <c r="F307" s="33" t="s">
        <v>1170</v>
      </c>
      <c r="G307" s="304">
        <v>51.22</v>
      </c>
      <c r="H307" s="34">
        <v>50.99</v>
      </c>
      <c r="I307" s="35">
        <v>2611.71</v>
      </c>
      <c r="J307" s="117">
        <v>9.9883187027531434E-5</v>
      </c>
      <c r="M307" s="313">
        <f t="shared" si="6"/>
        <v>25.61</v>
      </c>
    </row>
    <row r="308" spans="1:13" x14ac:dyDescent="0.2">
      <c r="A308">
        <v>307</v>
      </c>
      <c r="B308" s="113" t="s">
        <v>244</v>
      </c>
      <c r="C308" s="114" t="s">
        <v>245</v>
      </c>
      <c r="D308" s="211" t="s">
        <v>979</v>
      </c>
      <c r="E308" s="141" t="s">
        <v>1313</v>
      </c>
      <c r="F308" s="33" t="s">
        <v>172</v>
      </c>
      <c r="G308" s="304">
        <v>6</v>
      </c>
      <c r="H308" s="34">
        <v>427.99</v>
      </c>
      <c r="I308" s="35">
        <v>2567.94</v>
      </c>
      <c r="J308" s="117">
        <v>9.8209231229914144E-5</v>
      </c>
      <c r="M308" s="313">
        <f t="shared" si="6"/>
        <v>3</v>
      </c>
    </row>
    <row r="309" spans="1:13" ht="25.5" x14ac:dyDescent="0.2">
      <c r="A309">
        <v>308</v>
      </c>
      <c r="B309" s="366" t="s">
        <v>901</v>
      </c>
      <c r="C309" s="178" t="s">
        <v>973</v>
      </c>
      <c r="D309" s="211" t="s">
        <v>979</v>
      </c>
      <c r="E309" s="141" t="s">
        <v>1163</v>
      </c>
      <c r="F309" s="33" t="s">
        <v>1057</v>
      </c>
      <c r="G309" s="404">
        <v>24</v>
      </c>
      <c r="H309" s="34">
        <v>106.96</v>
      </c>
      <c r="I309" s="35">
        <v>2567.04</v>
      </c>
      <c r="J309" s="117">
        <v>9.8174811302615637E-5</v>
      </c>
      <c r="M309" s="313">
        <f t="shared" si="6"/>
        <v>12</v>
      </c>
    </row>
    <row r="310" spans="1:13" x14ac:dyDescent="0.2">
      <c r="A310">
        <v>309</v>
      </c>
      <c r="B310" s="118" t="s">
        <v>660</v>
      </c>
      <c r="C310" s="114" t="s">
        <v>132</v>
      </c>
      <c r="D310" s="211" t="s">
        <v>979</v>
      </c>
      <c r="E310" s="141" t="s">
        <v>1238</v>
      </c>
      <c r="F310" s="33" t="s">
        <v>172</v>
      </c>
      <c r="G310" s="304">
        <v>1</v>
      </c>
      <c r="H310" s="34">
        <v>2515.84</v>
      </c>
      <c r="I310" s="35">
        <v>2515.84</v>
      </c>
      <c r="J310" s="117">
        <v>9.6216699882967352E-5</v>
      </c>
      <c r="M310" s="313">
        <f t="shared" si="6"/>
        <v>0.5</v>
      </c>
    </row>
    <row r="311" spans="1:13" x14ac:dyDescent="0.2">
      <c r="A311">
        <v>310</v>
      </c>
      <c r="B311" s="118" t="s">
        <v>803</v>
      </c>
      <c r="C311" s="115" t="s">
        <v>796</v>
      </c>
      <c r="D311" s="211" t="s">
        <v>979</v>
      </c>
      <c r="E311" s="141" t="s">
        <v>1522</v>
      </c>
      <c r="F311" s="33" t="s">
        <v>172</v>
      </c>
      <c r="G311" s="304">
        <v>35</v>
      </c>
      <c r="H311" s="34">
        <v>69.73</v>
      </c>
      <c r="I311" s="35">
        <v>2440.5500000000002</v>
      </c>
      <c r="J311" s="117">
        <v>9.3337281742629096E-5</v>
      </c>
      <c r="M311" s="313">
        <f t="shared" si="6"/>
        <v>17.5</v>
      </c>
    </row>
    <row r="312" spans="1:13" x14ac:dyDescent="0.2">
      <c r="A312">
        <v>311</v>
      </c>
      <c r="B312" s="118" t="s">
        <v>304</v>
      </c>
      <c r="C312" s="114" t="s">
        <v>305</v>
      </c>
      <c r="D312" s="211" t="s">
        <v>979</v>
      </c>
      <c r="E312" s="141" t="s">
        <v>1344</v>
      </c>
      <c r="F312" s="33" t="s">
        <v>172</v>
      </c>
      <c r="G312" s="304">
        <v>3</v>
      </c>
      <c r="H312" s="34">
        <v>796.78</v>
      </c>
      <c r="I312" s="35">
        <v>2390.34</v>
      </c>
      <c r="J312" s="117">
        <v>9.1417032243009175E-5</v>
      </c>
      <c r="M312" s="313">
        <f t="shared" si="6"/>
        <v>1.5</v>
      </c>
    </row>
    <row r="313" spans="1:13" x14ac:dyDescent="0.2">
      <c r="A313">
        <v>312</v>
      </c>
      <c r="B313" s="118" t="s">
        <v>760</v>
      </c>
      <c r="C313" s="115" t="s">
        <v>793</v>
      </c>
      <c r="D313" s="211" t="s">
        <v>979</v>
      </c>
      <c r="E313" s="141" t="s">
        <v>1519</v>
      </c>
      <c r="F313" s="33" t="s">
        <v>1057</v>
      </c>
      <c r="G313" s="304">
        <v>13</v>
      </c>
      <c r="H313" s="34">
        <v>180.59</v>
      </c>
      <c r="I313" s="35">
        <v>2347.67</v>
      </c>
      <c r="J313" s="117">
        <v>8.978514524542339E-5</v>
      </c>
      <c r="M313" s="313">
        <f t="shared" si="6"/>
        <v>6.5</v>
      </c>
    </row>
    <row r="314" spans="1:13" ht="25.5" x14ac:dyDescent="0.2">
      <c r="A314">
        <v>313</v>
      </c>
      <c r="B314" s="366" t="s">
        <v>903</v>
      </c>
      <c r="C314" s="178" t="s">
        <v>985</v>
      </c>
      <c r="D314" s="211">
        <v>1</v>
      </c>
      <c r="E314" s="141" t="s">
        <v>1000</v>
      </c>
      <c r="F314" s="33" t="s">
        <v>536</v>
      </c>
      <c r="G314" s="404">
        <v>1</v>
      </c>
      <c r="H314" s="34">
        <v>2297.71</v>
      </c>
      <c r="I314" s="35">
        <v>2297.71</v>
      </c>
      <c r="J314" s="117">
        <v>8.7874456836719718E-5</v>
      </c>
      <c r="M314" s="313">
        <f t="shared" si="6"/>
        <v>0.5</v>
      </c>
    </row>
    <row r="315" spans="1:13" x14ac:dyDescent="0.2">
      <c r="A315">
        <v>314</v>
      </c>
      <c r="B315" s="366" t="s">
        <v>27</v>
      </c>
      <c r="C315" s="383">
        <v>90781</v>
      </c>
      <c r="D315" s="211" t="s">
        <v>1126</v>
      </c>
      <c r="E315" s="141" t="s">
        <v>1147</v>
      </c>
      <c r="F315" s="33" t="s">
        <v>28</v>
      </c>
      <c r="G315" s="404">
        <v>40</v>
      </c>
      <c r="H315" s="34">
        <v>57.29</v>
      </c>
      <c r="I315" s="35">
        <v>2291.6</v>
      </c>
      <c r="J315" s="117">
        <v>8.7640783774726525E-5</v>
      </c>
      <c r="M315" s="313">
        <f t="shared" si="6"/>
        <v>20</v>
      </c>
    </row>
    <row r="316" spans="1:13" x14ac:dyDescent="0.2">
      <c r="A316">
        <v>315</v>
      </c>
      <c r="B316" s="113" t="s">
        <v>821</v>
      </c>
      <c r="C316" s="114" t="s">
        <v>563</v>
      </c>
      <c r="D316" s="211" t="s">
        <v>979</v>
      </c>
      <c r="E316" s="141" t="s">
        <v>1541</v>
      </c>
      <c r="F316" s="33" t="s">
        <v>172</v>
      </c>
      <c r="G316" s="304">
        <v>2</v>
      </c>
      <c r="H316" s="34">
        <v>1141.94</v>
      </c>
      <c r="I316" s="35">
        <v>2283.88</v>
      </c>
      <c r="J316" s="117">
        <v>8.7345537287232688E-5</v>
      </c>
      <c r="M316" s="313">
        <f t="shared" si="6"/>
        <v>1</v>
      </c>
    </row>
    <row r="317" spans="1:13" ht="25.5" x14ac:dyDescent="0.2">
      <c r="A317">
        <v>316</v>
      </c>
      <c r="B317" s="118" t="s">
        <v>393</v>
      </c>
      <c r="C317" s="114" t="s">
        <v>402</v>
      </c>
      <c r="D317" s="211" t="s">
        <v>979</v>
      </c>
      <c r="E317" s="141" t="s">
        <v>1397</v>
      </c>
      <c r="F317" s="33" t="s">
        <v>172</v>
      </c>
      <c r="G317" s="304">
        <v>13</v>
      </c>
      <c r="H317" s="34">
        <v>174.23</v>
      </c>
      <c r="I317" s="35">
        <v>2264.9899999999998</v>
      </c>
      <c r="J317" s="117">
        <v>8.6623101257600721E-5</v>
      </c>
      <c r="M317" s="313">
        <f t="shared" si="6"/>
        <v>6.5</v>
      </c>
    </row>
    <row r="318" spans="1:13" ht="25.5" x14ac:dyDescent="0.2">
      <c r="A318">
        <v>317</v>
      </c>
      <c r="B318" s="113" t="s">
        <v>170</v>
      </c>
      <c r="C318" s="115" t="s">
        <v>171</v>
      </c>
      <c r="D318" s="211" t="s">
        <v>979</v>
      </c>
      <c r="E318" s="141" t="s">
        <v>1159</v>
      </c>
      <c r="F318" s="33" t="s">
        <v>172</v>
      </c>
      <c r="G318" s="304">
        <v>2</v>
      </c>
      <c r="H318" s="34">
        <v>1130.1099999999999</v>
      </c>
      <c r="I318" s="35">
        <v>2260.2199999999998</v>
      </c>
      <c r="J318" s="117">
        <v>8.6440675642918653E-5</v>
      </c>
      <c r="M318" s="313">
        <f t="shared" si="6"/>
        <v>1</v>
      </c>
    </row>
    <row r="319" spans="1:13" x14ac:dyDescent="0.2">
      <c r="A319">
        <v>318</v>
      </c>
      <c r="B319" s="191" t="s">
        <v>471</v>
      </c>
      <c r="C319" s="173" t="s">
        <v>576</v>
      </c>
      <c r="D319" s="212" t="s">
        <v>979</v>
      </c>
      <c r="E319" s="213" t="s">
        <v>1479</v>
      </c>
      <c r="F319" s="51" t="s">
        <v>25</v>
      </c>
      <c r="G319" s="304">
        <v>37.6</v>
      </c>
      <c r="H319" s="34">
        <v>59.92</v>
      </c>
      <c r="I319" s="35">
        <v>2252.9899999999998</v>
      </c>
      <c r="J319" s="175">
        <v>8.6164168893620657E-5</v>
      </c>
      <c r="M319" s="313">
        <f t="shared" si="6"/>
        <v>18.8</v>
      </c>
    </row>
    <row r="320" spans="1:13" ht="25.5" x14ac:dyDescent="0.2">
      <c r="A320">
        <v>319</v>
      </c>
      <c r="B320" s="111" t="s">
        <v>674</v>
      </c>
      <c r="C320" s="52" t="s">
        <v>688</v>
      </c>
      <c r="D320" s="211" t="s">
        <v>979</v>
      </c>
      <c r="E320" s="141" t="s">
        <v>1433</v>
      </c>
      <c r="F320" s="33" t="s">
        <v>172</v>
      </c>
      <c r="G320" s="304">
        <v>6</v>
      </c>
      <c r="H320" s="34">
        <v>370.34</v>
      </c>
      <c r="I320" s="35">
        <v>2222.04</v>
      </c>
      <c r="J320" s="105">
        <v>8.4980505838188749E-5</v>
      </c>
      <c r="M320" s="313">
        <f t="shared" si="6"/>
        <v>3</v>
      </c>
    </row>
    <row r="321" spans="1:13" x14ac:dyDescent="0.2">
      <c r="A321">
        <v>320</v>
      </c>
      <c r="B321" s="111" t="s">
        <v>359</v>
      </c>
      <c r="C321" s="54" t="s">
        <v>335</v>
      </c>
      <c r="D321" s="211" t="s">
        <v>1060</v>
      </c>
      <c r="E321" s="141" t="s">
        <v>1377</v>
      </c>
      <c r="F321" s="33" t="s">
        <v>25</v>
      </c>
      <c r="G321" s="304">
        <v>13</v>
      </c>
      <c r="H321" s="34">
        <v>170.01</v>
      </c>
      <c r="I321" s="35">
        <v>2210.13</v>
      </c>
      <c r="J321" s="106">
        <v>8.4525015466938529E-5</v>
      </c>
      <c r="M321" s="313">
        <f t="shared" si="6"/>
        <v>6.5</v>
      </c>
    </row>
    <row r="322" spans="1:13" ht="25.5" x14ac:dyDescent="0.2">
      <c r="A322">
        <v>321</v>
      </c>
      <c r="B322" s="111" t="s">
        <v>1030</v>
      </c>
      <c r="C322" s="37" t="s">
        <v>948</v>
      </c>
      <c r="D322" s="211" t="s">
        <v>979</v>
      </c>
      <c r="E322" s="141" t="s">
        <v>1250</v>
      </c>
      <c r="F322" s="33" t="s">
        <v>25</v>
      </c>
      <c r="G322" s="304">
        <v>7.33</v>
      </c>
      <c r="H322" s="34">
        <v>300.43</v>
      </c>
      <c r="I322" s="35">
        <v>2202.15</v>
      </c>
      <c r="J322" s="106">
        <v>8.4219825444891788E-5</v>
      </c>
      <c r="M322" s="313">
        <f t="shared" si="6"/>
        <v>3.665</v>
      </c>
    </row>
    <row r="323" spans="1:13" ht="38.25" x14ac:dyDescent="0.2">
      <c r="A323">
        <v>322</v>
      </c>
      <c r="B323" s="111" t="s">
        <v>428</v>
      </c>
      <c r="C323" s="54" t="s">
        <v>417</v>
      </c>
      <c r="D323" s="211" t="s">
        <v>979</v>
      </c>
      <c r="E323" s="141" t="s">
        <v>1422</v>
      </c>
      <c r="F323" s="33" t="s">
        <v>172</v>
      </c>
      <c r="G323" s="304">
        <v>1</v>
      </c>
      <c r="H323" s="34">
        <v>2199.79</v>
      </c>
      <c r="I323" s="35">
        <v>2199.79</v>
      </c>
      <c r="J323" s="106">
        <v>8.4129568746642373E-5</v>
      </c>
      <c r="M323" s="313">
        <f t="shared" ref="M323:M386" si="7">$M$1*G323</f>
        <v>0.5</v>
      </c>
    </row>
    <row r="324" spans="1:13" x14ac:dyDescent="0.2">
      <c r="A324">
        <v>323</v>
      </c>
      <c r="B324" s="109" t="s">
        <v>230</v>
      </c>
      <c r="C324" s="54" t="s">
        <v>231</v>
      </c>
      <c r="D324" s="211" t="s">
        <v>979</v>
      </c>
      <c r="E324" s="141" t="s">
        <v>1306</v>
      </c>
      <c r="F324" s="33" t="s">
        <v>172</v>
      </c>
      <c r="G324" s="304">
        <v>3</v>
      </c>
      <c r="H324" s="34">
        <v>722.87</v>
      </c>
      <c r="I324" s="35">
        <v>2168.61</v>
      </c>
      <c r="J324" s="106">
        <v>8.2937109487567513E-5</v>
      </c>
      <c r="M324" s="313">
        <f t="shared" si="7"/>
        <v>1.5</v>
      </c>
    </row>
    <row r="325" spans="1:13" ht="25.5" x14ac:dyDescent="0.2">
      <c r="A325">
        <v>324</v>
      </c>
      <c r="B325" s="111" t="s">
        <v>561</v>
      </c>
      <c r="C325" s="54" t="s">
        <v>959</v>
      </c>
      <c r="D325" s="211" t="s">
        <v>979</v>
      </c>
      <c r="E325" s="141" t="s">
        <v>1415</v>
      </c>
      <c r="F325" s="33" t="s">
        <v>172</v>
      </c>
      <c r="G325" s="304">
        <v>6</v>
      </c>
      <c r="H325" s="34">
        <v>359.22</v>
      </c>
      <c r="I325" s="35">
        <v>2155.3200000000002</v>
      </c>
      <c r="J325" s="106">
        <v>8.2428841894459587E-5</v>
      </c>
      <c r="M325" s="313">
        <f t="shared" si="7"/>
        <v>3</v>
      </c>
    </row>
    <row r="326" spans="1:13" ht="25.5" x14ac:dyDescent="0.2">
      <c r="A326">
        <v>325</v>
      </c>
      <c r="B326" s="127" t="s">
        <v>667</v>
      </c>
      <c r="C326" s="53" t="s">
        <v>683</v>
      </c>
      <c r="D326" s="212" t="s">
        <v>979</v>
      </c>
      <c r="E326" s="213" t="s">
        <v>1430</v>
      </c>
      <c r="F326" s="51" t="s">
        <v>1057</v>
      </c>
      <c r="G326" s="304">
        <v>15.58</v>
      </c>
      <c r="H326" s="34">
        <v>135.91</v>
      </c>
      <c r="I326" s="35">
        <v>2117.48</v>
      </c>
      <c r="J326" s="107">
        <v>8.0981675173375775E-5</v>
      </c>
      <c r="M326" s="313">
        <f t="shared" si="7"/>
        <v>7.79</v>
      </c>
    </row>
    <row r="327" spans="1:13" x14ac:dyDescent="0.2">
      <c r="A327">
        <v>326</v>
      </c>
      <c r="B327" s="111" t="s">
        <v>373</v>
      </c>
      <c r="C327" s="52" t="s">
        <v>339</v>
      </c>
      <c r="D327" s="211" t="s">
        <v>979</v>
      </c>
      <c r="E327" s="141" t="s">
        <v>1384</v>
      </c>
      <c r="F327" s="33" t="s">
        <v>172</v>
      </c>
      <c r="G327" s="304">
        <v>3</v>
      </c>
      <c r="H327" s="34">
        <v>703.33</v>
      </c>
      <c r="I327" s="35">
        <v>2109.9899999999998</v>
      </c>
      <c r="J327" s="105">
        <v>8.0695224889524875E-5</v>
      </c>
      <c r="M327" s="313">
        <f t="shared" si="7"/>
        <v>1.5</v>
      </c>
    </row>
    <row r="328" spans="1:13" x14ac:dyDescent="0.2">
      <c r="A328">
        <v>327</v>
      </c>
      <c r="B328" s="111" t="s">
        <v>616</v>
      </c>
      <c r="C328" s="47" t="s">
        <v>747</v>
      </c>
      <c r="D328" s="211" t="s">
        <v>979</v>
      </c>
      <c r="E328" s="141" t="s">
        <v>1518</v>
      </c>
      <c r="F328" s="33" t="s">
        <v>172</v>
      </c>
      <c r="G328" s="304">
        <v>23</v>
      </c>
      <c r="H328" s="34">
        <v>91.45</v>
      </c>
      <c r="I328" s="35">
        <v>2103.35</v>
      </c>
      <c r="J328" s="106">
        <v>8.0441282314789247E-5</v>
      </c>
      <c r="M328" s="313">
        <f t="shared" si="7"/>
        <v>11.5</v>
      </c>
    </row>
    <row r="329" spans="1:13" ht="25.5" x14ac:dyDescent="0.2">
      <c r="A329">
        <v>328</v>
      </c>
      <c r="B329" s="104" t="s">
        <v>902</v>
      </c>
      <c r="C329" s="37" t="s">
        <v>972</v>
      </c>
      <c r="D329" s="211" t="s">
        <v>979</v>
      </c>
      <c r="E329" s="141" t="s">
        <v>1164</v>
      </c>
      <c r="F329" s="33" t="s">
        <v>1057</v>
      </c>
      <c r="G329" s="404">
        <v>43.2</v>
      </c>
      <c r="H329" s="34">
        <v>47.64</v>
      </c>
      <c r="I329" s="35">
        <v>2058.0500000000002</v>
      </c>
      <c r="J329" s="106">
        <v>7.8708812640764501E-5</v>
      </c>
      <c r="M329" s="313">
        <f t="shared" si="7"/>
        <v>21.6</v>
      </c>
    </row>
    <row r="330" spans="1:13" x14ac:dyDescent="0.2">
      <c r="A330">
        <v>329</v>
      </c>
      <c r="B330" s="111" t="s">
        <v>808</v>
      </c>
      <c r="C330" s="54" t="s">
        <v>800</v>
      </c>
      <c r="D330" s="211" t="s">
        <v>979</v>
      </c>
      <c r="E330" s="141" t="s">
        <v>1527</v>
      </c>
      <c r="F330" s="33" t="s">
        <v>172</v>
      </c>
      <c r="G330" s="304">
        <v>10</v>
      </c>
      <c r="H330" s="34">
        <v>203.22</v>
      </c>
      <c r="I330" s="35">
        <v>2032.2</v>
      </c>
      <c r="J330" s="106">
        <v>7.772019584002411E-5</v>
      </c>
      <c r="M330" s="313">
        <f t="shared" si="7"/>
        <v>5</v>
      </c>
    </row>
    <row r="331" spans="1:13" x14ac:dyDescent="0.2">
      <c r="A331">
        <v>330</v>
      </c>
      <c r="B331" s="104" t="s">
        <v>779</v>
      </c>
      <c r="C331" s="47" t="s">
        <v>152</v>
      </c>
      <c r="D331" s="211" t="s">
        <v>979</v>
      </c>
      <c r="E331" s="141" t="s">
        <v>1263</v>
      </c>
      <c r="F331" s="33" t="s">
        <v>25</v>
      </c>
      <c r="G331" s="304">
        <v>234.32</v>
      </c>
      <c r="H331" s="34">
        <v>8.59</v>
      </c>
      <c r="I331" s="35">
        <v>2012.81</v>
      </c>
      <c r="J331" s="106">
        <v>7.6978637628559646E-5</v>
      </c>
      <c r="M331" s="313">
        <f t="shared" si="7"/>
        <v>117.16</v>
      </c>
    </row>
    <row r="332" spans="1:13" x14ac:dyDescent="0.2">
      <c r="A332">
        <v>331</v>
      </c>
      <c r="B332" s="111" t="s">
        <v>670</v>
      </c>
      <c r="C332" s="54" t="s">
        <v>685</v>
      </c>
      <c r="D332" s="211" t="s">
        <v>979</v>
      </c>
      <c r="E332" s="141" t="s">
        <v>1338</v>
      </c>
      <c r="F332" s="33" t="s">
        <v>1057</v>
      </c>
      <c r="G332" s="304">
        <v>62.24</v>
      </c>
      <c r="H332" s="34">
        <v>31.69</v>
      </c>
      <c r="I332" s="35">
        <v>1972.39</v>
      </c>
      <c r="J332" s="106">
        <v>7.5432800449220136E-5</v>
      </c>
      <c r="M332" s="313">
        <f t="shared" si="7"/>
        <v>31.12</v>
      </c>
    </row>
    <row r="333" spans="1:13" x14ac:dyDescent="0.2">
      <c r="A333">
        <v>332</v>
      </c>
      <c r="B333" s="109" t="s">
        <v>224</v>
      </c>
      <c r="C333" s="145" t="s">
        <v>225</v>
      </c>
      <c r="D333" s="211" t="s">
        <v>979</v>
      </c>
      <c r="E333" s="141" t="s">
        <v>1303</v>
      </c>
      <c r="F333" s="33" t="s">
        <v>172</v>
      </c>
      <c r="G333" s="304">
        <v>6</v>
      </c>
      <c r="H333" s="34">
        <v>327.81</v>
      </c>
      <c r="I333" s="35">
        <v>1966.86</v>
      </c>
      <c r="J333" s="146">
        <v>7.5221309118152642E-5</v>
      </c>
      <c r="M333" s="313">
        <f t="shared" si="7"/>
        <v>3</v>
      </c>
    </row>
    <row r="334" spans="1:13" x14ac:dyDescent="0.2">
      <c r="A334">
        <v>333</v>
      </c>
      <c r="B334" s="111" t="s">
        <v>357</v>
      </c>
      <c r="C334" s="114" t="s">
        <v>333</v>
      </c>
      <c r="D334" s="211" t="s">
        <v>979</v>
      </c>
      <c r="E334" s="141" t="s">
        <v>1376</v>
      </c>
      <c r="F334" s="33" t="s">
        <v>25</v>
      </c>
      <c r="G334" s="304">
        <v>78</v>
      </c>
      <c r="H334" s="34">
        <v>24.91</v>
      </c>
      <c r="I334" s="35">
        <v>1942.98</v>
      </c>
      <c r="J334" s="117">
        <v>7.4308033713832325E-5</v>
      </c>
      <c r="M334" s="313">
        <f t="shared" si="7"/>
        <v>39</v>
      </c>
    </row>
    <row r="335" spans="1:13" x14ac:dyDescent="0.2">
      <c r="A335">
        <v>334</v>
      </c>
      <c r="B335" s="111" t="s">
        <v>744</v>
      </c>
      <c r="C335" s="114" t="s">
        <v>711</v>
      </c>
      <c r="D335" s="211" t="s">
        <v>979</v>
      </c>
      <c r="E335" s="141" t="s">
        <v>1459</v>
      </c>
      <c r="F335" s="33" t="s">
        <v>172</v>
      </c>
      <c r="G335" s="304">
        <v>1</v>
      </c>
      <c r="H335" s="34">
        <v>1917.43</v>
      </c>
      <c r="I335" s="35">
        <v>1917.43</v>
      </c>
      <c r="J335" s="117">
        <v>7.3330890222191432E-5</v>
      </c>
      <c r="M335" s="313">
        <f t="shared" si="7"/>
        <v>0.5</v>
      </c>
    </row>
    <row r="336" spans="1:13" x14ac:dyDescent="0.2">
      <c r="A336">
        <v>335</v>
      </c>
      <c r="B336" s="110" t="s">
        <v>1061</v>
      </c>
      <c r="C336" s="114" t="s">
        <v>961</v>
      </c>
      <c r="D336" s="211" t="s">
        <v>979</v>
      </c>
      <c r="E336" s="141" t="s">
        <v>1487</v>
      </c>
      <c r="F336" s="33" t="s">
        <v>25</v>
      </c>
      <c r="G336" s="304">
        <v>68.959999999999994</v>
      </c>
      <c r="H336" s="34">
        <v>27.8</v>
      </c>
      <c r="I336" s="35">
        <v>1917.09</v>
      </c>
      <c r="J336" s="117">
        <v>7.3317887138545326E-5</v>
      </c>
      <c r="M336" s="313">
        <f t="shared" si="7"/>
        <v>34.479999999999997</v>
      </c>
    </row>
    <row r="337" spans="1:13" ht="25.5" x14ac:dyDescent="0.2">
      <c r="A337">
        <v>336</v>
      </c>
      <c r="B337" s="111" t="s">
        <v>379</v>
      </c>
      <c r="C337" s="176" t="s">
        <v>413</v>
      </c>
      <c r="D337" s="211" t="s">
        <v>979</v>
      </c>
      <c r="E337" s="141" t="s">
        <v>1388</v>
      </c>
      <c r="F337" s="33" t="s">
        <v>172</v>
      </c>
      <c r="G337" s="304">
        <v>6</v>
      </c>
      <c r="H337" s="34">
        <v>313.58999999999997</v>
      </c>
      <c r="I337" s="35">
        <v>1881.54</v>
      </c>
      <c r="J337" s="177">
        <v>7.1958300010254383E-5</v>
      </c>
      <c r="M337" s="313">
        <f t="shared" si="7"/>
        <v>3</v>
      </c>
    </row>
    <row r="338" spans="1:13" ht="25.5" x14ac:dyDescent="0.2">
      <c r="A338">
        <v>337</v>
      </c>
      <c r="B338" s="111" t="s">
        <v>486</v>
      </c>
      <c r="C338" s="145" t="s">
        <v>487</v>
      </c>
      <c r="D338" s="211" t="s">
        <v>979</v>
      </c>
      <c r="E338" s="141" t="s">
        <v>1491</v>
      </c>
      <c r="F338" s="33" t="s">
        <v>25</v>
      </c>
      <c r="G338" s="304">
        <v>106.88</v>
      </c>
      <c r="H338" s="34">
        <v>17.27</v>
      </c>
      <c r="I338" s="35">
        <v>1845.82</v>
      </c>
      <c r="J338" s="146">
        <v>7.0592211340140393E-5</v>
      </c>
      <c r="M338" s="313">
        <f t="shared" si="7"/>
        <v>53.44</v>
      </c>
    </row>
    <row r="339" spans="1:13" x14ac:dyDescent="0.2">
      <c r="A339">
        <v>338</v>
      </c>
      <c r="B339" s="109" t="s">
        <v>157</v>
      </c>
      <c r="C339" s="114" t="s">
        <v>86</v>
      </c>
      <c r="D339" s="211" t="s">
        <v>979</v>
      </c>
      <c r="E339" s="141" t="s">
        <v>1205</v>
      </c>
      <c r="F339" s="33" t="s">
        <v>1057</v>
      </c>
      <c r="G339" s="304">
        <v>37.75</v>
      </c>
      <c r="H339" s="34">
        <v>48.07</v>
      </c>
      <c r="I339" s="35">
        <v>1814.64</v>
      </c>
      <c r="J339" s="117">
        <v>6.939975208106552E-5</v>
      </c>
      <c r="M339" s="313">
        <f t="shared" si="7"/>
        <v>18.875</v>
      </c>
    </row>
    <row r="340" spans="1:13" ht="25.5" x14ac:dyDescent="0.2">
      <c r="A340">
        <v>339</v>
      </c>
      <c r="B340" s="104" t="s">
        <v>645</v>
      </c>
      <c r="C340" s="388" t="s">
        <v>897</v>
      </c>
      <c r="D340" s="211" t="s">
        <v>1060</v>
      </c>
      <c r="E340" s="141" t="s">
        <v>992</v>
      </c>
      <c r="F340" s="33" t="s">
        <v>172</v>
      </c>
      <c r="G340" s="402">
        <v>2</v>
      </c>
      <c r="H340" s="34">
        <v>894.69</v>
      </c>
      <c r="I340" s="35">
        <v>1789.38</v>
      </c>
      <c r="J340" s="117">
        <v>6.8433699454887483E-5</v>
      </c>
      <c r="M340" s="313">
        <f t="shared" si="7"/>
        <v>1</v>
      </c>
    </row>
    <row r="341" spans="1:13" ht="25.5" x14ac:dyDescent="0.2">
      <c r="A341">
        <v>340</v>
      </c>
      <c r="B341" s="111" t="s">
        <v>743</v>
      </c>
      <c r="C341" s="114" t="s">
        <v>423</v>
      </c>
      <c r="D341" s="211" t="s">
        <v>979</v>
      </c>
      <c r="E341" s="141" t="s">
        <v>1418</v>
      </c>
      <c r="F341" s="33" t="s">
        <v>172</v>
      </c>
      <c r="G341" s="304">
        <v>8</v>
      </c>
      <c r="H341" s="34">
        <v>222.8</v>
      </c>
      <c r="I341" s="35">
        <v>1782.4</v>
      </c>
      <c r="J341" s="117">
        <v>6.8166753796505749E-5</v>
      </c>
      <c r="M341" s="313">
        <f t="shared" si="7"/>
        <v>4</v>
      </c>
    </row>
    <row r="342" spans="1:13" x14ac:dyDescent="0.2">
      <c r="A342">
        <v>341</v>
      </c>
      <c r="B342" s="111" t="s">
        <v>809</v>
      </c>
      <c r="C342" s="115" t="s">
        <v>801</v>
      </c>
      <c r="D342" s="211" t="s">
        <v>979</v>
      </c>
      <c r="E342" s="141" t="s">
        <v>1528</v>
      </c>
      <c r="F342" s="33" t="s">
        <v>172</v>
      </c>
      <c r="G342" s="304">
        <v>8</v>
      </c>
      <c r="H342" s="34">
        <v>217.99</v>
      </c>
      <c r="I342" s="35">
        <v>1743.92</v>
      </c>
      <c r="J342" s="117">
        <v>6.6695110682676333E-5</v>
      </c>
      <c r="M342" s="313">
        <f t="shared" si="7"/>
        <v>4</v>
      </c>
    </row>
    <row r="343" spans="1:13" x14ac:dyDescent="0.2">
      <c r="A343">
        <v>342</v>
      </c>
      <c r="B343" s="111" t="s">
        <v>716</v>
      </c>
      <c r="C343" s="114" t="s">
        <v>684</v>
      </c>
      <c r="D343" s="211" t="s">
        <v>979</v>
      </c>
      <c r="E343" s="141" t="s">
        <v>1266</v>
      </c>
      <c r="F343" s="33" t="s">
        <v>1057</v>
      </c>
      <c r="G343" s="304">
        <v>17.95</v>
      </c>
      <c r="H343" s="34">
        <v>96.71</v>
      </c>
      <c r="I343" s="35">
        <v>1735.94</v>
      </c>
      <c r="J343" s="117">
        <v>6.6389920660629592E-5</v>
      </c>
      <c r="M343" s="313">
        <f t="shared" si="7"/>
        <v>8.9749999999999996</v>
      </c>
    </row>
    <row r="344" spans="1:13" x14ac:dyDescent="0.2">
      <c r="A344">
        <v>343</v>
      </c>
      <c r="B344" s="111" t="s">
        <v>334</v>
      </c>
      <c r="C344" s="114" t="s">
        <v>542</v>
      </c>
      <c r="D344" s="211" t="s">
        <v>979</v>
      </c>
      <c r="E344" s="141" t="s">
        <v>1364</v>
      </c>
      <c r="F344" s="33" t="s">
        <v>25</v>
      </c>
      <c r="G344" s="304">
        <v>227.15</v>
      </c>
      <c r="H344" s="34">
        <v>7.62</v>
      </c>
      <c r="I344" s="35">
        <v>1730.88</v>
      </c>
      <c r="J344" s="117">
        <v>6.6196404180484669E-5</v>
      </c>
      <c r="M344" s="313">
        <f t="shared" si="7"/>
        <v>113.575</v>
      </c>
    </row>
    <row r="345" spans="1:13" x14ac:dyDescent="0.2">
      <c r="A345">
        <v>344</v>
      </c>
      <c r="B345" s="109" t="s">
        <v>190</v>
      </c>
      <c r="C345" s="114" t="s">
        <v>191</v>
      </c>
      <c r="D345" s="211" t="s">
        <v>979</v>
      </c>
      <c r="E345" s="141" t="s">
        <v>1285</v>
      </c>
      <c r="F345" s="33" t="s">
        <v>172</v>
      </c>
      <c r="G345" s="304">
        <v>16</v>
      </c>
      <c r="H345" s="34">
        <v>105.98</v>
      </c>
      <c r="I345" s="35">
        <v>1695.68</v>
      </c>
      <c r="J345" s="117">
        <v>6.4850202579476473E-5</v>
      </c>
      <c r="M345" s="313">
        <f t="shared" si="7"/>
        <v>8</v>
      </c>
    </row>
    <row r="346" spans="1:13" x14ac:dyDescent="0.2">
      <c r="A346">
        <v>345</v>
      </c>
      <c r="B346" s="109" t="s">
        <v>164</v>
      </c>
      <c r="C346" s="114" t="s">
        <v>165</v>
      </c>
      <c r="D346" s="211" t="s">
        <v>979</v>
      </c>
      <c r="E346" s="141" t="s">
        <v>1273</v>
      </c>
      <c r="F346" s="33" t="s">
        <v>172</v>
      </c>
      <c r="G346" s="304">
        <v>3</v>
      </c>
      <c r="H346" s="34">
        <v>564.79999999999995</v>
      </c>
      <c r="I346" s="35">
        <v>1694.4</v>
      </c>
      <c r="J346" s="117">
        <v>6.4801249793985266E-5</v>
      </c>
      <c r="M346" s="313">
        <f t="shared" si="7"/>
        <v>1.5</v>
      </c>
    </row>
    <row r="347" spans="1:13" x14ac:dyDescent="0.2">
      <c r="A347">
        <v>346</v>
      </c>
      <c r="B347" s="108" t="s">
        <v>49</v>
      </c>
      <c r="C347" s="178" t="s">
        <v>50</v>
      </c>
      <c r="D347" s="211" t="s">
        <v>979</v>
      </c>
      <c r="E347" s="141" t="s">
        <v>1185</v>
      </c>
      <c r="F347" s="33" t="s">
        <v>1057</v>
      </c>
      <c r="G347" s="304">
        <v>7.2</v>
      </c>
      <c r="H347" s="34">
        <v>227.84</v>
      </c>
      <c r="I347" s="35">
        <v>1640.45</v>
      </c>
      <c r="J347" s="117">
        <v>6.2737966374258223E-5</v>
      </c>
      <c r="M347" s="313">
        <f t="shared" si="7"/>
        <v>3.6</v>
      </c>
    </row>
    <row r="348" spans="1:13" x14ac:dyDescent="0.2">
      <c r="A348">
        <v>347</v>
      </c>
      <c r="B348" s="111" t="s">
        <v>363</v>
      </c>
      <c r="C348" s="114" t="s">
        <v>372</v>
      </c>
      <c r="D348" s="211" t="s">
        <v>979</v>
      </c>
      <c r="E348" s="141" t="s">
        <v>1379</v>
      </c>
      <c r="F348" s="33" t="s">
        <v>172</v>
      </c>
      <c r="G348" s="304">
        <v>67</v>
      </c>
      <c r="H348" s="34">
        <v>24.34</v>
      </c>
      <c r="I348" s="35">
        <v>1630.78</v>
      </c>
      <c r="J348" s="117">
        <v>6.2368143377617609E-5</v>
      </c>
      <c r="M348" s="313">
        <f t="shared" si="7"/>
        <v>33.5</v>
      </c>
    </row>
    <row r="349" spans="1:13" x14ac:dyDescent="0.2">
      <c r="A349">
        <v>348</v>
      </c>
      <c r="B349" s="109" t="s">
        <v>270</v>
      </c>
      <c r="C349" s="114" t="s">
        <v>271</v>
      </c>
      <c r="D349" s="211" t="s">
        <v>979</v>
      </c>
      <c r="E349" s="141" t="s">
        <v>1326</v>
      </c>
      <c r="F349" s="33" t="s">
        <v>172</v>
      </c>
      <c r="G349" s="304">
        <v>21</v>
      </c>
      <c r="H349" s="34">
        <v>77.099999999999994</v>
      </c>
      <c r="I349" s="35">
        <v>1619.1</v>
      </c>
      <c r="J349" s="117">
        <v>6.1921449210010341E-5</v>
      </c>
      <c r="M349" s="313">
        <f t="shared" si="7"/>
        <v>10.5</v>
      </c>
    </row>
    <row r="350" spans="1:13" ht="25.5" x14ac:dyDescent="0.2">
      <c r="A350">
        <v>349</v>
      </c>
      <c r="B350" s="111" t="s">
        <v>719</v>
      </c>
      <c r="C350" s="114" t="s">
        <v>693</v>
      </c>
      <c r="D350" s="211" t="s">
        <v>979</v>
      </c>
      <c r="E350" s="141" t="s">
        <v>1438</v>
      </c>
      <c r="F350" s="33" t="s">
        <v>172</v>
      </c>
      <c r="G350" s="304">
        <v>3</v>
      </c>
      <c r="H350" s="34">
        <v>515.02</v>
      </c>
      <c r="I350" s="35">
        <v>1545.06</v>
      </c>
      <c r="J350" s="117">
        <v>5.9089836524253346E-5</v>
      </c>
      <c r="M350" s="313">
        <f t="shared" si="7"/>
        <v>1.5</v>
      </c>
    </row>
    <row r="351" spans="1:13" x14ac:dyDescent="0.2">
      <c r="A351">
        <v>350</v>
      </c>
      <c r="B351" s="109" t="s">
        <v>234</v>
      </c>
      <c r="C351" s="114" t="s">
        <v>235</v>
      </c>
      <c r="D351" s="211" t="s">
        <v>979</v>
      </c>
      <c r="E351" s="141" t="s">
        <v>1308</v>
      </c>
      <c r="F351" s="33" t="s">
        <v>172</v>
      </c>
      <c r="G351" s="304">
        <v>3</v>
      </c>
      <c r="H351" s="34">
        <v>501.87</v>
      </c>
      <c r="I351" s="35">
        <v>1505.61</v>
      </c>
      <c r="J351" s="117">
        <v>5.7581096377668876E-5</v>
      </c>
      <c r="M351" s="313">
        <f t="shared" si="7"/>
        <v>1.5</v>
      </c>
    </row>
    <row r="352" spans="1:13" ht="38.25" x14ac:dyDescent="0.2">
      <c r="A352">
        <v>351</v>
      </c>
      <c r="B352" s="282" t="s">
        <v>568</v>
      </c>
      <c r="C352" s="391">
        <v>200203</v>
      </c>
      <c r="D352" s="284" t="s">
        <v>1127</v>
      </c>
      <c r="E352" s="285" t="s">
        <v>1151</v>
      </c>
      <c r="F352" s="286" t="s">
        <v>172</v>
      </c>
      <c r="G352" s="403">
        <v>16</v>
      </c>
      <c r="H352" s="359">
        <v>89.88</v>
      </c>
      <c r="I352" s="360">
        <v>1438.08</v>
      </c>
      <c r="J352" s="353">
        <v>5.4998454499371059E-5</v>
      </c>
      <c r="M352" s="313">
        <f t="shared" si="7"/>
        <v>8</v>
      </c>
    </row>
    <row r="353" spans="1:13" x14ac:dyDescent="0.2">
      <c r="A353">
        <v>352</v>
      </c>
      <c r="B353" s="109" t="s">
        <v>238</v>
      </c>
      <c r="C353" s="114" t="s">
        <v>239</v>
      </c>
      <c r="D353" s="211" t="s">
        <v>979</v>
      </c>
      <c r="E353" s="141" t="s">
        <v>1310</v>
      </c>
      <c r="F353" s="33" t="s">
        <v>172</v>
      </c>
      <c r="G353" s="304">
        <v>24</v>
      </c>
      <c r="H353" s="34">
        <v>59.62</v>
      </c>
      <c r="I353" s="35">
        <v>1430.88</v>
      </c>
      <c r="J353" s="117">
        <v>5.4723095080983029E-5</v>
      </c>
      <c r="M353" s="313">
        <f t="shared" si="7"/>
        <v>12</v>
      </c>
    </row>
    <row r="354" spans="1:13" x14ac:dyDescent="0.2">
      <c r="A354">
        <v>353</v>
      </c>
      <c r="B354" s="111" t="s">
        <v>671</v>
      </c>
      <c r="C354" s="114" t="s">
        <v>294</v>
      </c>
      <c r="D354" s="211" t="s">
        <v>979</v>
      </c>
      <c r="E354" s="141" t="s">
        <v>1338</v>
      </c>
      <c r="F354" s="33" t="s">
        <v>1057</v>
      </c>
      <c r="G354" s="304">
        <v>51.12</v>
      </c>
      <c r="H354" s="34">
        <v>27.68</v>
      </c>
      <c r="I354" s="35">
        <v>1415</v>
      </c>
      <c r="J354" s="117">
        <v>5.4115774585982736E-5</v>
      </c>
      <c r="M354" s="313">
        <f t="shared" si="7"/>
        <v>25.56</v>
      </c>
    </row>
    <row r="355" spans="1:13" x14ac:dyDescent="0.2">
      <c r="A355">
        <v>354</v>
      </c>
      <c r="B355" s="109" t="s">
        <v>266</v>
      </c>
      <c r="C355" s="114" t="s">
        <v>267</v>
      </c>
      <c r="D355" s="211" t="s">
        <v>979</v>
      </c>
      <c r="E355" s="141" t="s">
        <v>1324</v>
      </c>
      <c r="F355" s="33" t="s">
        <v>1058</v>
      </c>
      <c r="G355" s="304">
        <v>3</v>
      </c>
      <c r="H355" s="34">
        <v>460.62</v>
      </c>
      <c r="I355" s="35">
        <v>1381.86</v>
      </c>
      <c r="J355" s="117">
        <v>5.2848356374124451E-5</v>
      </c>
      <c r="M355" s="313">
        <f t="shared" si="7"/>
        <v>1.5</v>
      </c>
    </row>
    <row r="356" spans="1:13" x14ac:dyDescent="0.2">
      <c r="A356">
        <v>355</v>
      </c>
      <c r="B356" s="111" t="s">
        <v>365</v>
      </c>
      <c r="C356" s="114" t="s">
        <v>337</v>
      </c>
      <c r="D356" s="211" t="s">
        <v>979</v>
      </c>
      <c r="E356" s="141" t="s">
        <v>1380</v>
      </c>
      <c r="F356" s="33" t="s">
        <v>1058</v>
      </c>
      <c r="G356" s="304">
        <v>3</v>
      </c>
      <c r="H356" s="34">
        <v>460.62</v>
      </c>
      <c r="I356" s="35">
        <v>1381.86</v>
      </c>
      <c r="J356" s="117">
        <v>5.2848356374124451E-5</v>
      </c>
      <c r="M356" s="313">
        <f t="shared" si="7"/>
        <v>1.5</v>
      </c>
    </row>
    <row r="357" spans="1:13" x14ac:dyDescent="0.2">
      <c r="A357">
        <v>356</v>
      </c>
      <c r="B357" s="111" t="s">
        <v>502</v>
      </c>
      <c r="C357" s="114" t="s">
        <v>503</v>
      </c>
      <c r="D357" s="211" t="s">
        <v>979</v>
      </c>
      <c r="E357" s="141" t="s">
        <v>1499</v>
      </c>
      <c r="F357" s="33" t="s">
        <v>172</v>
      </c>
      <c r="G357" s="304">
        <v>3</v>
      </c>
      <c r="H357" s="34">
        <v>456.08</v>
      </c>
      <c r="I357" s="35">
        <v>1368.24</v>
      </c>
      <c r="J357" s="117">
        <v>5.2327468141007082E-5</v>
      </c>
      <c r="M357" s="313">
        <f t="shared" si="7"/>
        <v>1.5</v>
      </c>
    </row>
    <row r="358" spans="1:13" x14ac:dyDescent="0.2">
      <c r="A358">
        <v>357</v>
      </c>
      <c r="B358" s="111" t="s">
        <v>608</v>
      </c>
      <c r="C358" s="114" t="s">
        <v>513</v>
      </c>
      <c r="D358" s="211" t="s">
        <v>979</v>
      </c>
      <c r="E358" s="141" t="s">
        <v>1423</v>
      </c>
      <c r="F358" s="33" t="s">
        <v>1057</v>
      </c>
      <c r="G358" s="304">
        <v>465.6</v>
      </c>
      <c r="H358" s="34">
        <v>2.8</v>
      </c>
      <c r="I358" s="35">
        <v>1303.68</v>
      </c>
      <c r="J358" s="117">
        <v>4.9858412022794331E-5</v>
      </c>
      <c r="M358" s="313">
        <f t="shared" si="7"/>
        <v>232.8</v>
      </c>
    </row>
    <row r="359" spans="1:13" x14ac:dyDescent="0.2">
      <c r="A359">
        <v>358</v>
      </c>
      <c r="B359" s="111" t="s">
        <v>665</v>
      </c>
      <c r="C359" s="114" t="s">
        <v>819</v>
      </c>
      <c r="D359" s="211" t="s">
        <v>979</v>
      </c>
      <c r="E359" s="141" t="s">
        <v>1428</v>
      </c>
      <c r="F359" s="33" t="s">
        <v>1057</v>
      </c>
      <c r="G359" s="304">
        <v>4.46</v>
      </c>
      <c r="H359" s="34">
        <v>275.14999999999998</v>
      </c>
      <c r="I359" s="35">
        <v>1227.17</v>
      </c>
      <c r="J359" s="117">
        <v>4.6932335758784759E-5</v>
      </c>
      <c r="M359" s="313">
        <f t="shared" si="7"/>
        <v>2.23</v>
      </c>
    </row>
    <row r="360" spans="1:13" x14ac:dyDescent="0.2">
      <c r="A360">
        <v>359</v>
      </c>
      <c r="B360" s="110" t="s">
        <v>95</v>
      </c>
      <c r="C360" s="115" t="s">
        <v>601</v>
      </c>
      <c r="D360" s="211" t="s">
        <v>979</v>
      </c>
      <c r="E360" s="141" t="s">
        <v>1213</v>
      </c>
      <c r="F360" s="33" t="s">
        <v>1057</v>
      </c>
      <c r="G360" s="304">
        <v>14.82</v>
      </c>
      <c r="H360" s="34">
        <v>81.97</v>
      </c>
      <c r="I360" s="35">
        <v>1214.8</v>
      </c>
      <c r="J360" s="117">
        <v>4.6459252980248637E-5</v>
      </c>
      <c r="M360" s="313">
        <f t="shared" si="7"/>
        <v>7.41</v>
      </c>
    </row>
    <row r="361" spans="1:13" ht="25.5" x14ac:dyDescent="0.2">
      <c r="A361">
        <v>360</v>
      </c>
      <c r="B361" s="111" t="s">
        <v>297</v>
      </c>
      <c r="C361" s="114" t="s">
        <v>298</v>
      </c>
      <c r="D361" s="211" t="s">
        <v>979</v>
      </c>
      <c r="E361" s="141" t="s">
        <v>1340</v>
      </c>
      <c r="F361" s="33" t="s">
        <v>172</v>
      </c>
      <c r="G361" s="304">
        <v>1</v>
      </c>
      <c r="H361" s="34">
        <v>1190.96</v>
      </c>
      <c r="I361" s="35">
        <v>1190.96</v>
      </c>
      <c r="J361" s="117">
        <v>4.5547507350474915E-5</v>
      </c>
      <c r="M361" s="313">
        <f t="shared" si="7"/>
        <v>0.5</v>
      </c>
    </row>
    <row r="362" spans="1:13" x14ac:dyDescent="0.2">
      <c r="A362">
        <v>361</v>
      </c>
      <c r="B362" s="110" t="s">
        <v>477</v>
      </c>
      <c r="C362" s="114" t="s">
        <v>597</v>
      </c>
      <c r="D362" s="211" t="s">
        <v>979</v>
      </c>
      <c r="E362" s="141" t="s">
        <v>1486</v>
      </c>
      <c r="F362" s="33" t="s">
        <v>25</v>
      </c>
      <c r="G362" s="304">
        <v>29.6</v>
      </c>
      <c r="H362" s="34">
        <v>40</v>
      </c>
      <c r="I362" s="35">
        <v>1184</v>
      </c>
      <c r="J362" s="117">
        <v>4.5281326579366471E-5</v>
      </c>
      <c r="M362" s="313">
        <f t="shared" si="7"/>
        <v>14.8</v>
      </c>
    </row>
    <row r="363" spans="1:13" x14ac:dyDescent="0.2">
      <c r="A363">
        <v>362</v>
      </c>
      <c r="B363" s="109" t="s">
        <v>240</v>
      </c>
      <c r="C363" s="114" t="s">
        <v>241</v>
      </c>
      <c r="D363" s="211" t="s">
        <v>979</v>
      </c>
      <c r="E363" s="141" t="s">
        <v>1311</v>
      </c>
      <c r="F363" s="33" t="s">
        <v>172</v>
      </c>
      <c r="G363" s="304">
        <v>3</v>
      </c>
      <c r="H363" s="34">
        <v>391.73</v>
      </c>
      <c r="I363" s="35">
        <v>1175.19</v>
      </c>
      <c r="J363" s="117">
        <v>4.4944393735477777E-5</v>
      </c>
      <c r="M363" s="313">
        <f t="shared" si="7"/>
        <v>1.5</v>
      </c>
    </row>
    <row r="364" spans="1:13" x14ac:dyDescent="0.2">
      <c r="A364">
        <v>363</v>
      </c>
      <c r="B364" s="111" t="s">
        <v>325</v>
      </c>
      <c r="C364" s="114" t="s">
        <v>322</v>
      </c>
      <c r="D364" s="211" t="s">
        <v>979</v>
      </c>
      <c r="E364" s="141" t="s">
        <v>1359</v>
      </c>
      <c r="F364" s="33" t="s">
        <v>172</v>
      </c>
      <c r="G364" s="304">
        <v>2</v>
      </c>
      <c r="H364" s="34">
        <v>581.29</v>
      </c>
      <c r="I364" s="35">
        <v>1162.58</v>
      </c>
      <c r="J364" s="117">
        <v>4.4462132309662055E-5</v>
      </c>
      <c r="M364" s="313">
        <f t="shared" si="7"/>
        <v>1</v>
      </c>
    </row>
    <row r="365" spans="1:13" ht="25.5" x14ac:dyDescent="0.2">
      <c r="A365">
        <v>364</v>
      </c>
      <c r="B365" s="104" t="s">
        <v>650</v>
      </c>
      <c r="C365" s="178" t="s">
        <v>171</v>
      </c>
      <c r="D365" s="211" t="s">
        <v>979</v>
      </c>
      <c r="E365" s="141" t="s">
        <v>1159</v>
      </c>
      <c r="F365" s="33" t="s">
        <v>172</v>
      </c>
      <c r="G365" s="402">
        <v>1</v>
      </c>
      <c r="H365" s="34">
        <v>1130.1099999999999</v>
      </c>
      <c r="I365" s="35">
        <v>1130.1099999999999</v>
      </c>
      <c r="J365" s="117">
        <v>4.3220337821459327E-5</v>
      </c>
      <c r="M365" s="313">
        <f t="shared" si="7"/>
        <v>0.5</v>
      </c>
    </row>
    <row r="366" spans="1:13" ht="25.5" x14ac:dyDescent="0.2">
      <c r="A366">
        <v>365</v>
      </c>
      <c r="B366" s="111" t="s">
        <v>724</v>
      </c>
      <c r="C366" s="114" t="s">
        <v>712</v>
      </c>
      <c r="D366" s="211" t="s">
        <v>979</v>
      </c>
      <c r="E366" s="141" t="s">
        <v>1443</v>
      </c>
      <c r="F366" s="33" t="s">
        <v>172</v>
      </c>
      <c r="G366" s="304">
        <v>3</v>
      </c>
      <c r="H366" s="34">
        <v>376.46</v>
      </c>
      <c r="I366" s="35">
        <v>1129.3800000000001</v>
      </c>
      <c r="J366" s="117">
        <v>4.3192419435983879E-5</v>
      </c>
      <c r="M366" s="313">
        <f t="shared" si="7"/>
        <v>1.5</v>
      </c>
    </row>
    <row r="367" spans="1:13" ht="25.5" x14ac:dyDescent="0.2">
      <c r="A367">
        <v>366</v>
      </c>
      <c r="B367" s="109" t="s">
        <v>214</v>
      </c>
      <c r="C367" s="114" t="s">
        <v>215</v>
      </c>
      <c r="D367" s="211" t="s">
        <v>979</v>
      </c>
      <c r="E367" s="141" t="s">
        <v>1297</v>
      </c>
      <c r="F367" s="33" t="s">
        <v>172</v>
      </c>
      <c r="G367" s="304">
        <v>2</v>
      </c>
      <c r="H367" s="34">
        <v>552.91</v>
      </c>
      <c r="I367" s="35">
        <v>1105.82</v>
      </c>
      <c r="J367" s="117">
        <v>4.2291382228036344E-5</v>
      </c>
      <c r="M367" s="313">
        <f t="shared" si="7"/>
        <v>1</v>
      </c>
    </row>
    <row r="368" spans="1:13" x14ac:dyDescent="0.2">
      <c r="A368">
        <v>367</v>
      </c>
      <c r="B368" s="111" t="s">
        <v>488</v>
      </c>
      <c r="C368" s="114" t="s">
        <v>489</v>
      </c>
      <c r="D368" s="211" t="s">
        <v>979</v>
      </c>
      <c r="E368" s="141" t="s">
        <v>1427</v>
      </c>
      <c r="F368" s="33" t="s">
        <v>1057</v>
      </c>
      <c r="G368" s="304">
        <v>31.9</v>
      </c>
      <c r="H368" s="34">
        <v>34.450000000000003</v>
      </c>
      <c r="I368" s="35">
        <v>1098.96</v>
      </c>
      <c r="J368" s="117">
        <v>4.2029025893294406E-5</v>
      </c>
      <c r="M368" s="313">
        <f t="shared" si="7"/>
        <v>15.95</v>
      </c>
    </row>
    <row r="369" spans="1:13" x14ac:dyDescent="0.2">
      <c r="A369">
        <v>368</v>
      </c>
      <c r="B369" s="109" t="s">
        <v>820</v>
      </c>
      <c r="C369" s="114" t="s">
        <v>562</v>
      </c>
      <c r="D369" s="211" t="s">
        <v>979</v>
      </c>
      <c r="E369" s="141" t="s">
        <v>1540</v>
      </c>
      <c r="F369" s="33" t="s">
        <v>1446</v>
      </c>
      <c r="G369" s="304">
        <v>1</v>
      </c>
      <c r="H369" s="34">
        <v>1054.3</v>
      </c>
      <c r="I369" s="35">
        <v>1054.3</v>
      </c>
      <c r="J369" s="117">
        <v>4.0321032612015264E-5</v>
      </c>
      <c r="M369" s="313">
        <f t="shared" si="7"/>
        <v>0.5</v>
      </c>
    </row>
    <row r="370" spans="1:13" x14ac:dyDescent="0.2">
      <c r="A370">
        <v>369</v>
      </c>
      <c r="B370" s="111" t="s">
        <v>557</v>
      </c>
      <c r="C370" s="114" t="s">
        <v>554</v>
      </c>
      <c r="D370" s="211" t="s">
        <v>979</v>
      </c>
      <c r="E370" s="141" t="s">
        <v>1411</v>
      </c>
      <c r="F370" s="33" t="s">
        <v>172</v>
      </c>
      <c r="G370" s="304">
        <v>75</v>
      </c>
      <c r="H370" s="34">
        <v>13.87</v>
      </c>
      <c r="I370" s="35">
        <v>1040.25</v>
      </c>
      <c r="J370" s="117">
        <v>3.9783699302521938E-5</v>
      </c>
      <c r="M370" s="313">
        <f t="shared" si="7"/>
        <v>37.5</v>
      </c>
    </row>
    <row r="371" spans="1:13" x14ac:dyDescent="0.2">
      <c r="A371">
        <v>370</v>
      </c>
      <c r="B371" s="109" t="s">
        <v>232</v>
      </c>
      <c r="C371" s="114" t="s">
        <v>233</v>
      </c>
      <c r="D371" s="211" t="s">
        <v>979</v>
      </c>
      <c r="E371" s="141" t="s">
        <v>1307</v>
      </c>
      <c r="F371" s="33" t="s">
        <v>172</v>
      </c>
      <c r="G371" s="304">
        <v>3</v>
      </c>
      <c r="H371" s="34">
        <v>346.24</v>
      </c>
      <c r="I371" s="35">
        <v>1038.72</v>
      </c>
      <c r="J371" s="117">
        <v>3.9725185426114482E-5</v>
      </c>
      <c r="M371" s="313">
        <f t="shared" si="7"/>
        <v>1.5</v>
      </c>
    </row>
    <row r="372" spans="1:13" x14ac:dyDescent="0.2">
      <c r="A372">
        <v>371</v>
      </c>
      <c r="B372" s="111" t="s">
        <v>387</v>
      </c>
      <c r="C372" s="114" t="s">
        <v>394</v>
      </c>
      <c r="D372" s="211" t="s">
        <v>979</v>
      </c>
      <c r="E372" s="141" t="s">
        <v>1392</v>
      </c>
      <c r="F372" s="33" t="s">
        <v>172</v>
      </c>
      <c r="G372" s="304">
        <v>3</v>
      </c>
      <c r="H372" s="34">
        <v>341.42</v>
      </c>
      <c r="I372" s="35">
        <v>1024.26</v>
      </c>
      <c r="J372" s="117">
        <v>3.9172171927518497E-5</v>
      </c>
      <c r="M372" s="313">
        <f t="shared" si="7"/>
        <v>1.5</v>
      </c>
    </row>
    <row r="373" spans="1:13" x14ac:dyDescent="0.2">
      <c r="A373">
        <v>372</v>
      </c>
      <c r="B373" s="111" t="s">
        <v>676</v>
      </c>
      <c r="C373" s="114" t="s">
        <v>690</v>
      </c>
      <c r="D373" s="211" t="s">
        <v>979</v>
      </c>
      <c r="E373" s="141" t="s">
        <v>1435</v>
      </c>
      <c r="F373" s="33" t="s">
        <v>172</v>
      </c>
      <c r="G373" s="304">
        <v>3</v>
      </c>
      <c r="H373" s="34">
        <v>330.31</v>
      </c>
      <c r="I373" s="35">
        <v>990.93</v>
      </c>
      <c r="J373" s="117">
        <v>3.7897487286563862E-5</v>
      </c>
      <c r="M373" s="313">
        <f t="shared" si="7"/>
        <v>1.5</v>
      </c>
    </row>
    <row r="374" spans="1:13" ht="25.5" x14ac:dyDescent="0.2">
      <c r="A374">
        <v>373</v>
      </c>
      <c r="B374" s="104" t="s">
        <v>646</v>
      </c>
      <c r="C374" s="388" t="s">
        <v>897</v>
      </c>
      <c r="D374" s="211" t="s">
        <v>1060</v>
      </c>
      <c r="E374" s="141" t="s">
        <v>993</v>
      </c>
      <c r="F374" s="33" t="s">
        <v>172</v>
      </c>
      <c r="G374" s="402">
        <v>1</v>
      </c>
      <c r="H374" s="34">
        <v>894.69</v>
      </c>
      <c r="I374" s="35">
        <v>894.69</v>
      </c>
      <c r="J374" s="117">
        <v>3.4216849727443742E-5</v>
      </c>
      <c r="M374" s="313">
        <f t="shared" si="7"/>
        <v>0.5</v>
      </c>
    </row>
    <row r="375" spans="1:13" ht="25.5" x14ac:dyDescent="0.2">
      <c r="A375">
        <v>374</v>
      </c>
      <c r="B375" s="111" t="s">
        <v>718</v>
      </c>
      <c r="C375" s="114" t="s">
        <v>692</v>
      </c>
      <c r="D375" s="211" t="s">
        <v>979</v>
      </c>
      <c r="E375" s="141" t="s">
        <v>1437</v>
      </c>
      <c r="F375" s="33" t="s">
        <v>172</v>
      </c>
      <c r="G375" s="304">
        <v>3</v>
      </c>
      <c r="H375" s="34">
        <v>294.99</v>
      </c>
      <c r="I375" s="35">
        <v>884.97</v>
      </c>
      <c r="J375" s="117">
        <v>3.3845114512619892E-5</v>
      </c>
      <c r="M375" s="313">
        <f t="shared" si="7"/>
        <v>1.5</v>
      </c>
    </row>
    <row r="376" spans="1:13" ht="25.5" x14ac:dyDescent="0.2">
      <c r="A376">
        <v>375</v>
      </c>
      <c r="B376" s="109" t="s">
        <v>268</v>
      </c>
      <c r="C376" s="114" t="s">
        <v>269</v>
      </c>
      <c r="D376" s="211" t="s">
        <v>979</v>
      </c>
      <c r="E376" s="141" t="s">
        <v>1325</v>
      </c>
      <c r="F376" s="33" t="s">
        <v>172</v>
      </c>
      <c r="G376" s="304">
        <v>16</v>
      </c>
      <c r="H376" s="34">
        <v>53.64</v>
      </c>
      <c r="I376" s="35">
        <v>858.24</v>
      </c>
      <c r="J376" s="117">
        <v>3.2822842671854291E-5</v>
      </c>
      <c r="M376" s="313">
        <f t="shared" si="7"/>
        <v>8</v>
      </c>
    </row>
    <row r="377" spans="1:13" x14ac:dyDescent="0.2">
      <c r="A377">
        <v>376</v>
      </c>
      <c r="B377" s="111" t="s">
        <v>657</v>
      </c>
      <c r="C377" s="114" t="s">
        <v>521</v>
      </c>
      <c r="D377" s="211" t="s">
        <v>979</v>
      </c>
      <c r="E377" s="141" t="s">
        <v>1424</v>
      </c>
      <c r="F377" s="33" t="s">
        <v>1057</v>
      </c>
      <c r="G377" s="304">
        <v>61.48</v>
      </c>
      <c r="H377" s="34">
        <v>13.02</v>
      </c>
      <c r="I377" s="35">
        <v>800.47</v>
      </c>
      <c r="J377" s="117">
        <v>3.0613465782926924E-5</v>
      </c>
      <c r="M377" s="313">
        <f t="shared" si="7"/>
        <v>30.74</v>
      </c>
    </row>
    <row r="378" spans="1:13" x14ac:dyDescent="0.2">
      <c r="A378">
        <v>377</v>
      </c>
      <c r="B378" s="111" t="s">
        <v>661</v>
      </c>
      <c r="C378" s="114" t="s">
        <v>634</v>
      </c>
      <c r="D378" s="211" t="s">
        <v>979</v>
      </c>
      <c r="E378" s="141" t="s">
        <v>1426</v>
      </c>
      <c r="F378" s="33" t="s">
        <v>1057</v>
      </c>
      <c r="G378" s="304">
        <v>1</v>
      </c>
      <c r="H378" s="34">
        <v>793.35</v>
      </c>
      <c r="I378" s="35">
        <v>793.35</v>
      </c>
      <c r="J378" s="117">
        <v>3.0341165913632086E-5</v>
      </c>
      <c r="M378" s="313">
        <f t="shared" si="7"/>
        <v>0.5</v>
      </c>
    </row>
    <row r="379" spans="1:13" x14ac:dyDescent="0.2">
      <c r="A379">
        <v>378</v>
      </c>
      <c r="B379" s="111" t="s">
        <v>492</v>
      </c>
      <c r="C379" s="173" t="s">
        <v>636</v>
      </c>
      <c r="D379" s="211" t="s">
        <v>979</v>
      </c>
      <c r="E379" s="141" t="s">
        <v>1492</v>
      </c>
      <c r="F379" s="33" t="s">
        <v>1057</v>
      </c>
      <c r="G379" s="304">
        <v>22.68</v>
      </c>
      <c r="H379" s="34">
        <v>34.49</v>
      </c>
      <c r="I379" s="35">
        <v>782.23</v>
      </c>
      <c r="J379" s="175">
        <v>2.9915888589677226E-5</v>
      </c>
      <c r="M379" s="313">
        <f t="shared" si="7"/>
        <v>11.34</v>
      </c>
    </row>
    <row r="380" spans="1:13" ht="25.5" x14ac:dyDescent="0.2">
      <c r="A380">
        <v>379</v>
      </c>
      <c r="B380" s="111" t="s">
        <v>672</v>
      </c>
      <c r="C380" s="173" t="s">
        <v>686</v>
      </c>
      <c r="D380" s="211" t="s">
        <v>979</v>
      </c>
      <c r="E380" s="141" t="s">
        <v>1431</v>
      </c>
      <c r="F380" s="33" t="s">
        <v>172</v>
      </c>
      <c r="G380" s="304">
        <v>1</v>
      </c>
      <c r="H380" s="34">
        <v>778.5</v>
      </c>
      <c r="I380" s="35">
        <v>778.5</v>
      </c>
      <c r="J380" s="175">
        <v>2.9773237113206756E-5</v>
      </c>
      <c r="M380" s="313">
        <f t="shared" si="7"/>
        <v>0.5</v>
      </c>
    </row>
    <row r="381" spans="1:13" x14ac:dyDescent="0.2">
      <c r="A381">
        <v>380</v>
      </c>
      <c r="B381" s="108" t="s">
        <v>53</v>
      </c>
      <c r="C381" s="178" t="s">
        <v>54</v>
      </c>
      <c r="D381" s="211" t="s">
        <v>979</v>
      </c>
      <c r="E381" s="141" t="s">
        <v>1187</v>
      </c>
      <c r="F381" s="33" t="s">
        <v>1057</v>
      </c>
      <c r="G381" s="304">
        <v>20</v>
      </c>
      <c r="H381" s="34">
        <v>38.19</v>
      </c>
      <c r="I381" s="35">
        <v>763.8</v>
      </c>
      <c r="J381" s="117">
        <v>2.9211044967331174E-5</v>
      </c>
      <c r="M381" s="313">
        <f t="shared" si="7"/>
        <v>10</v>
      </c>
    </row>
    <row r="382" spans="1:13" ht="13.5" thickBot="1" x14ac:dyDescent="0.25">
      <c r="A382">
        <v>381</v>
      </c>
      <c r="B382" s="111" t="s">
        <v>329</v>
      </c>
      <c r="C382" s="179" t="s">
        <v>351</v>
      </c>
      <c r="D382" s="211" t="s">
        <v>979</v>
      </c>
      <c r="E382" s="141" t="s">
        <v>1361</v>
      </c>
      <c r="F382" s="33" t="s">
        <v>172</v>
      </c>
      <c r="G382" s="304">
        <v>6</v>
      </c>
      <c r="H382" s="34">
        <v>120.21</v>
      </c>
      <c r="I382" s="35">
        <v>721.26</v>
      </c>
      <c r="J382" s="143">
        <v>2.7584129737021841E-5</v>
      </c>
      <c r="M382" s="313">
        <f t="shared" si="7"/>
        <v>3</v>
      </c>
    </row>
    <row r="383" spans="1:13" x14ac:dyDescent="0.2">
      <c r="A383">
        <v>382</v>
      </c>
      <c r="B383" s="111" t="s">
        <v>414</v>
      </c>
      <c r="C383" s="52" t="s">
        <v>551</v>
      </c>
      <c r="D383" s="211" t="s">
        <v>979</v>
      </c>
      <c r="E383" s="141" t="s">
        <v>1408</v>
      </c>
      <c r="F383" s="33" t="s">
        <v>172</v>
      </c>
      <c r="G383" s="304">
        <v>11</v>
      </c>
      <c r="H383" s="34">
        <v>64.25</v>
      </c>
      <c r="I383" s="35">
        <v>706.75</v>
      </c>
      <c r="J383" s="105">
        <v>2.7029204020242613E-5</v>
      </c>
      <c r="M383" s="313">
        <f t="shared" si="7"/>
        <v>5.5</v>
      </c>
    </row>
    <row r="384" spans="1:13" ht="13.5" thickBot="1" x14ac:dyDescent="0.25">
      <c r="A384">
        <v>383</v>
      </c>
      <c r="B384" s="377" t="s">
        <v>500</v>
      </c>
      <c r="C384" s="182" t="s">
        <v>501</v>
      </c>
      <c r="D384" s="211" t="s">
        <v>979</v>
      </c>
      <c r="E384" s="141" t="s">
        <v>1498</v>
      </c>
      <c r="F384" s="33" t="s">
        <v>25</v>
      </c>
      <c r="G384" s="304">
        <v>292.74</v>
      </c>
      <c r="H384" s="34">
        <v>2.29</v>
      </c>
      <c r="I384" s="35">
        <v>670.37</v>
      </c>
      <c r="J384" s="134">
        <v>2.5637874070109716E-5</v>
      </c>
      <c r="M384" s="313">
        <f t="shared" si="7"/>
        <v>146.37</v>
      </c>
    </row>
    <row r="385" spans="1:13" x14ac:dyDescent="0.2">
      <c r="A385">
        <v>384</v>
      </c>
      <c r="B385" s="111" t="s">
        <v>810</v>
      </c>
      <c r="C385" s="48" t="s">
        <v>969</v>
      </c>
      <c r="D385" s="211" t="s">
        <v>979</v>
      </c>
      <c r="E385" s="141" t="s">
        <v>1529</v>
      </c>
      <c r="F385" s="33" t="s">
        <v>172</v>
      </c>
      <c r="G385" s="405">
        <v>3</v>
      </c>
      <c r="H385" s="34">
        <v>214.88</v>
      </c>
      <c r="I385" s="35">
        <v>644.64</v>
      </c>
      <c r="J385" s="105">
        <v>2.4653846593009122E-5</v>
      </c>
      <c r="M385" s="313">
        <f t="shared" si="7"/>
        <v>1.5</v>
      </c>
    </row>
    <row r="386" spans="1:13" ht="25.5" x14ac:dyDescent="0.2">
      <c r="A386">
        <v>385</v>
      </c>
      <c r="B386" s="226" t="s">
        <v>740</v>
      </c>
      <c r="C386" s="53" t="s">
        <v>547</v>
      </c>
      <c r="D386" s="212" t="s">
        <v>979</v>
      </c>
      <c r="E386" s="213" t="s">
        <v>1458</v>
      </c>
      <c r="F386" s="51" t="s">
        <v>172</v>
      </c>
      <c r="G386" s="408">
        <v>2</v>
      </c>
      <c r="H386" s="34">
        <v>316.14</v>
      </c>
      <c r="I386" s="35">
        <v>632.28</v>
      </c>
      <c r="J386" s="107">
        <v>2.4181146258109656E-5</v>
      </c>
      <c r="M386" s="313">
        <f t="shared" si="7"/>
        <v>1</v>
      </c>
    </row>
    <row r="387" spans="1:13" x14ac:dyDescent="0.2">
      <c r="A387">
        <v>386</v>
      </c>
      <c r="B387" s="111" t="s">
        <v>776</v>
      </c>
      <c r="C387" s="52" t="s">
        <v>819</v>
      </c>
      <c r="D387" s="211" t="s">
        <v>979</v>
      </c>
      <c r="E387" s="141" t="s">
        <v>1428</v>
      </c>
      <c r="F387" s="33" t="s">
        <v>1057</v>
      </c>
      <c r="G387" s="304">
        <v>2.2200000000000002</v>
      </c>
      <c r="H387" s="34">
        <v>275.14999999999998</v>
      </c>
      <c r="I387" s="35">
        <v>610.83000000000004</v>
      </c>
      <c r="J387" s="105">
        <v>2.3360804657495291E-5</v>
      </c>
      <c r="M387" s="313">
        <f t="shared" ref="M387:M450" si="8">$M$1*G387</f>
        <v>1.1100000000000001</v>
      </c>
    </row>
    <row r="388" spans="1:13" ht="25.5" x14ac:dyDescent="0.2">
      <c r="A388">
        <v>387</v>
      </c>
      <c r="B388" s="108" t="s">
        <v>61</v>
      </c>
      <c r="C388" s="47" t="s">
        <v>63</v>
      </c>
      <c r="D388" s="211" t="s">
        <v>979</v>
      </c>
      <c r="E388" s="141" t="s">
        <v>1192</v>
      </c>
      <c r="F388" s="33" t="s">
        <v>1057</v>
      </c>
      <c r="G388" s="304">
        <v>36.08</v>
      </c>
      <c r="H388" s="34">
        <v>16.440000000000001</v>
      </c>
      <c r="I388" s="35">
        <v>593.16</v>
      </c>
      <c r="J388" s="106">
        <v>2.2685026751534643E-5</v>
      </c>
      <c r="M388" s="313">
        <f t="shared" si="8"/>
        <v>18.04</v>
      </c>
    </row>
    <row r="389" spans="1:13" ht="25.5" x14ac:dyDescent="0.2">
      <c r="A389">
        <v>388</v>
      </c>
      <c r="B389" s="282" t="s">
        <v>567</v>
      </c>
      <c r="C389" s="283">
        <v>200202</v>
      </c>
      <c r="D389" s="284" t="s">
        <v>1127</v>
      </c>
      <c r="E389" s="285" t="s">
        <v>1150</v>
      </c>
      <c r="F389" s="286" t="s">
        <v>172</v>
      </c>
      <c r="G389" s="403">
        <v>1</v>
      </c>
      <c r="H389" s="359">
        <v>586.6</v>
      </c>
      <c r="I389" s="360">
        <v>586.6</v>
      </c>
      <c r="J389" s="362">
        <v>2.2434143725892206E-5</v>
      </c>
      <c r="M389" s="313">
        <f t="shared" si="8"/>
        <v>0.5</v>
      </c>
    </row>
    <row r="390" spans="1:13" x14ac:dyDescent="0.2">
      <c r="A390">
        <v>389</v>
      </c>
      <c r="B390" s="368" t="s">
        <v>668</v>
      </c>
      <c r="C390" s="145" t="s">
        <v>67</v>
      </c>
      <c r="D390" s="211" t="s">
        <v>979</v>
      </c>
      <c r="E390" s="141" t="s">
        <v>1194</v>
      </c>
      <c r="F390" s="33" t="s">
        <v>1057</v>
      </c>
      <c r="G390" s="304">
        <v>17.95</v>
      </c>
      <c r="H390" s="34">
        <v>32.5</v>
      </c>
      <c r="I390" s="35">
        <v>583.38</v>
      </c>
      <c r="J390" s="146">
        <v>2.2310996874890888E-5</v>
      </c>
      <c r="M390" s="313">
        <f t="shared" si="8"/>
        <v>8.9749999999999996</v>
      </c>
    </row>
    <row r="391" spans="1:13" x14ac:dyDescent="0.2">
      <c r="A391">
        <v>390</v>
      </c>
      <c r="B391" s="191" t="s">
        <v>412</v>
      </c>
      <c r="C391" s="173" t="s">
        <v>550</v>
      </c>
      <c r="D391" s="212" t="s">
        <v>979</v>
      </c>
      <c r="E391" s="213" t="s">
        <v>1407</v>
      </c>
      <c r="F391" s="51" t="s">
        <v>172</v>
      </c>
      <c r="G391" s="304">
        <v>103</v>
      </c>
      <c r="H391" s="34">
        <v>5.64</v>
      </c>
      <c r="I391" s="35">
        <v>580.91999999999996</v>
      </c>
      <c r="J391" s="175">
        <v>2.2216915740274973E-5</v>
      </c>
      <c r="M391" s="313">
        <f t="shared" si="8"/>
        <v>51.5</v>
      </c>
    </row>
    <row r="392" spans="1:13" x14ac:dyDescent="0.2">
      <c r="A392">
        <v>391</v>
      </c>
      <c r="B392" s="111" t="s">
        <v>734</v>
      </c>
      <c r="C392" s="52" t="s">
        <v>705</v>
      </c>
      <c r="D392" s="211" t="s">
        <v>979</v>
      </c>
      <c r="E392" s="141" t="s">
        <v>1452</v>
      </c>
      <c r="F392" s="33" t="s">
        <v>25</v>
      </c>
      <c r="G392" s="304">
        <v>9</v>
      </c>
      <c r="H392" s="34">
        <v>63.18</v>
      </c>
      <c r="I392" s="35">
        <v>568.62</v>
      </c>
      <c r="J392" s="105">
        <v>2.1746510067195408E-5</v>
      </c>
      <c r="M392" s="313">
        <f t="shared" si="8"/>
        <v>4.5</v>
      </c>
    </row>
    <row r="393" spans="1:13" ht="25.5" x14ac:dyDescent="0.2">
      <c r="A393">
        <v>392</v>
      </c>
      <c r="B393" s="228" t="s">
        <v>669</v>
      </c>
      <c r="C393" s="54" t="s">
        <v>579</v>
      </c>
      <c r="D393" s="211" t="s">
        <v>979</v>
      </c>
      <c r="E393" s="141" t="s">
        <v>1268</v>
      </c>
      <c r="F393" s="33" t="s">
        <v>1057</v>
      </c>
      <c r="G393" s="304">
        <v>17.95</v>
      </c>
      <c r="H393" s="34">
        <v>31.22</v>
      </c>
      <c r="I393" s="35">
        <v>560.4</v>
      </c>
      <c r="J393" s="106">
        <v>2.1432141397869061E-5</v>
      </c>
      <c r="M393" s="313">
        <f t="shared" si="8"/>
        <v>8.9749999999999996</v>
      </c>
    </row>
    <row r="394" spans="1:13" ht="25.5" x14ac:dyDescent="0.2">
      <c r="A394">
        <v>393</v>
      </c>
      <c r="B394" s="228" t="s">
        <v>539</v>
      </c>
      <c r="C394" s="37" t="s">
        <v>124</v>
      </c>
      <c r="D394" s="211" t="s">
        <v>979</v>
      </c>
      <c r="E394" s="141" t="s">
        <v>1243</v>
      </c>
      <c r="F394" s="33" t="s">
        <v>172</v>
      </c>
      <c r="G394" s="304">
        <v>1</v>
      </c>
      <c r="H394" s="34">
        <v>557.89</v>
      </c>
      <c r="I394" s="35">
        <v>557.89</v>
      </c>
      <c r="J394" s="106">
        <v>2.13361480450699E-5</v>
      </c>
      <c r="M394" s="313">
        <f t="shared" si="8"/>
        <v>0.5</v>
      </c>
    </row>
    <row r="395" spans="1:13" ht="25.5" x14ac:dyDescent="0.2">
      <c r="A395">
        <v>394</v>
      </c>
      <c r="B395" s="127" t="s">
        <v>540</v>
      </c>
      <c r="C395" s="40" t="s">
        <v>137</v>
      </c>
      <c r="D395" s="212" t="s">
        <v>979</v>
      </c>
      <c r="E395" s="213" t="s">
        <v>1244</v>
      </c>
      <c r="F395" s="51" t="s">
        <v>25</v>
      </c>
      <c r="G395" s="304">
        <v>1.6</v>
      </c>
      <c r="H395" s="34">
        <v>346.94</v>
      </c>
      <c r="I395" s="35">
        <v>555.1</v>
      </c>
      <c r="J395" s="107">
        <v>2.1229446270444535E-5</v>
      </c>
      <c r="M395" s="313">
        <f t="shared" si="8"/>
        <v>0.8</v>
      </c>
    </row>
    <row r="396" spans="1:13" x14ac:dyDescent="0.2">
      <c r="A396">
        <v>395</v>
      </c>
      <c r="B396" s="111" t="s">
        <v>654</v>
      </c>
      <c r="C396" s="52" t="s">
        <v>679</v>
      </c>
      <c r="D396" s="211" t="s">
        <v>979</v>
      </c>
      <c r="E396" s="141" t="s">
        <v>1189</v>
      </c>
      <c r="F396" s="33" t="s">
        <v>1057</v>
      </c>
      <c r="G396" s="304">
        <v>6.66</v>
      </c>
      <c r="H396" s="34">
        <v>81.739999999999995</v>
      </c>
      <c r="I396" s="35">
        <v>544.39</v>
      </c>
      <c r="J396" s="105">
        <v>2.0819849135592327E-5</v>
      </c>
      <c r="M396" s="313">
        <f t="shared" si="8"/>
        <v>3.33</v>
      </c>
    </row>
    <row r="397" spans="1:13" x14ac:dyDescent="0.2">
      <c r="A397">
        <v>396</v>
      </c>
      <c r="B397" s="111" t="s">
        <v>318</v>
      </c>
      <c r="C397" s="54" t="s">
        <v>330</v>
      </c>
      <c r="D397" s="211" t="s">
        <v>979</v>
      </c>
      <c r="E397" s="141" t="s">
        <v>1356</v>
      </c>
      <c r="F397" s="33" t="s">
        <v>172</v>
      </c>
      <c r="G397" s="304">
        <v>3</v>
      </c>
      <c r="H397" s="34">
        <v>180.94</v>
      </c>
      <c r="I397" s="35">
        <v>542.82000000000005</v>
      </c>
      <c r="J397" s="106">
        <v>2.0759805484638271E-5</v>
      </c>
      <c r="M397" s="313">
        <f t="shared" si="8"/>
        <v>1.5</v>
      </c>
    </row>
    <row r="398" spans="1:13" x14ac:dyDescent="0.2">
      <c r="A398">
        <v>397</v>
      </c>
      <c r="B398" s="109" t="s">
        <v>212</v>
      </c>
      <c r="C398" s="54" t="s">
        <v>213</v>
      </c>
      <c r="D398" s="211" t="s">
        <v>979</v>
      </c>
      <c r="E398" s="141" t="s">
        <v>1296</v>
      </c>
      <c r="F398" s="33" t="s">
        <v>172</v>
      </c>
      <c r="G398" s="304">
        <v>2</v>
      </c>
      <c r="H398" s="34">
        <v>266.08</v>
      </c>
      <c r="I398" s="35">
        <v>532.16</v>
      </c>
      <c r="J398" s="106">
        <v>2.0352120567969309E-5</v>
      </c>
      <c r="M398" s="313">
        <f t="shared" si="8"/>
        <v>1</v>
      </c>
    </row>
    <row r="399" spans="1:13" x14ac:dyDescent="0.2">
      <c r="A399">
        <v>398</v>
      </c>
      <c r="B399" s="111" t="s">
        <v>742</v>
      </c>
      <c r="C399" s="114" t="s">
        <v>427</v>
      </c>
      <c r="D399" s="211" t="s">
        <v>979</v>
      </c>
      <c r="E399" s="141" t="s">
        <v>1420</v>
      </c>
      <c r="F399" s="33" t="s">
        <v>172</v>
      </c>
      <c r="G399" s="304">
        <v>8</v>
      </c>
      <c r="H399" s="34">
        <v>66.260000000000005</v>
      </c>
      <c r="I399" s="35">
        <v>530.08000000000004</v>
      </c>
      <c r="J399" s="106">
        <v>2.0272572291546101E-5</v>
      </c>
      <c r="M399" s="313">
        <f t="shared" si="8"/>
        <v>4</v>
      </c>
    </row>
    <row r="400" spans="1:13" ht="25.5" x14ac:dyDescent="0.2">
      <c r="A400">
        <v>399</v>
      </c>
      <c r="B400" s="111" t="s">
        <v>377</v>
      </c>
      <c r="C400" s="145" t="s">
        <v>415</v>
      </c>
      <c r="D400" s="211" t="s">
        <v>979</v>
      </c>
      <c r="E400" s="141" t="s">
        <v>1387</v>
      </c>
      <c r="F400" s="33" t="s">
        <v>172</v>
      </c>
      <c r="G400" s="304">
        <v>3</v>
      </c>
      <c r="H400" s="34">
        <v>175.3</v>
      </c>
      <c r="I400" s="35">
        <v>525.9</v>
      </c>
      <c r="J400" s="146">
        <v>2.0112710851426374E-5</v>
      </c>
      <c r="M400" s="313">
        <f t="shared" si="8"/>
        <v>1.5</v>
      </c>
    </row>
    <row r="401" spans="1:13" x14ac:dyDescent="0.2">
      <c r="A401">
        <v>400</v>
      </c>
      <c r="B401" s="111" t="s">
        <v>331</v>
      </c>
      <c r="C401" s="52" t="s">
        <v>326</v>
      </c>
      <c r="D401" s="211" t="s">
        <v>979</v>
      </c>
      <c r="E401" s="141" t="s">
        <v>1362</v>
      </c>
      <c r="F401" s="33" t="s">
        <v>172</v>
      </c>
      <c r="G401" s="304">
        <v>1</v>
      </c>
      <c r="H401" s="34">
        <v>479.6</v>
      </c>
      <c r="I401" s="35">
        <v>479.6</v>
      </c>
      <c r="J401" s="105">
        <v>1.8341996813736621E-5</v>
      </c>
      <c r="M401" s="313">
        <f t="shared" si="8"/>
        <v>0.5</v>
      </c>
    </row>
    <row r="402" spans="1:13" x14ac:dyDescent="0.2">
      <c r="A402">
        <v>401</v>
      </c>
      <c r="B402" s="127" t="s">
        <v>726</v>
      </c>
      <c r="C402" s="53" t="s">
        <v>699</v>
      </c>
      <c r="D402" s="212" t="s">
        <v>979</v>
      </c>
      <c r="E402" s="213" t="s">
        <v>1445</v>
      </c>
      <c r="F402" s="51" t="s">
        <v>1446</v>
      </c>
      <c r="G402" s="304">
        <v>1</v>
      </c>
      <c r="H402" s="34">
        <v>479.52</v>
      </c>
      <c r="I402" s="35">
        <v>479.52</v>
      </c>
      <c r="J402" s="107">
        <v>1.8338937264643419E-5</v>
      </c>
      <c r="M402" s="313">
        <f t="shared" si="8"/>
        <v>0.5</v>
      </c>
    </row>
    <row r="403" spans="1:13" ht="25.5" x14ac:dyDescent="0.2">
      <c r="A403">
        <v>402</v>
      </c>
      <c r="B403" s="111" t="s">
        <v>663</v>
      </c>
      <c r="C403" s="52" t="s">
        <v>630</v>
      </c>
      <c r="D403" s="211" t="s">
        <v>979</v>
      </c>
      <c r="E403" s="141" t="s">
        <v>1242</v>
      </c>
      <c r="F403" s="33" t="s">
        <v>1057</v>
      </c>
      <c r="G403" s="304">
        <v>1</v>
      </c>
      <c r="H403" s="34">
        <v>476.43</v>
      </c>
      <c r="I403" s="35">
        <v>476.43</v>
      </c>
      <c r="J403" s="105">
        <v>1.8220762180918556E-5</v>
      </c>
      <c r="M403" s="313">
        <f t="shared" si="8"/>
        <v>0.5</v>
      </c>
    </row>
    <row r="404" spans="1:13" x14ac:dyDescent="0.2">
      <c r="A404">
        <v>403</v>
      </c>
      <c r="B404" s="228" t="s">
        <v>323</v>
      </c>
      <c r="C404" s="54" t="s">
        <v>817</v>
      </c>
      <c r="D404" s="211" t="s">
        <v>979</v>
      </c>
      <c r="E404" s="141" t="s">
        <v>1358</v>
      </c>
      <c r="F404" s="33" t="s">
        <v>172</v>
      </c>
      <c r="G404" s="304">
        <v>1</v>
      </c>
      <c r="H404" s="34">
        <v>475.16</v>
      </c>
      <c r="I404" s="35">
        <v>475.16</v>
      </c>
      <c r="J404" s="106">
        <v>1.8172191839063998E-5</v>
      </c>
      <c r="M404" s="313">
        <f t="shared" si="8"/>
        <v>0.5</v>
      </c>
    </row>
    <row r="405" spans="1:13" x14ac:dyDescent="0.2">
      <c r="A405">
        <v>404</v>
      </c>
      <c r="B405" s="226" t="s">
        <v>652</v>
      </c>
      <c r="C405" s="53" t="s">
        <v>38</v>
      </c>
      <c r="D405" s="212" t="s">
        <v>979</v>
      </c>
      <c r="E405" s="141" t="s">
        <v>1176</v>
      </c>
      <c r="F405" s="51" t="s">
        <v>1170</v>
      </c>
      <c r="G405" s="304">
        <v>9.2200000000000006</v>
      </c>
      <c r="H405" s="34">
        <v>50.99</v>
      </c>
      <c r="I405" s="35">
        <v>470.13</v>
      </c>
      <c r="J405" s="107">
        <v>1.797982268982902E-5</v>
      </c>
      <c r="M405" s="313">
        <f t="shared" si="8"/>
        <v>4.6100000000000003</v>
      </c>
    </row>
    <row r="406" spans="1:13" x14ac:dyDescent="0.2">
      <c r="A406">
        <v>405</v>
      </c>
      <c r="B406" s="109" t="s">
        <v>168</v>
      </c>
      <c r="C406" s="52" t="s">
        <v>169</v>
      </c>
      <c r="D406" s="211" t="s">
        <v>979</v>
      </c>
      <c r="E406" s="141" t="s">
        <v>1275</v>
      </c>
      <c r="F406" s="33" t="s">
        <v>1058</v>
      </c>
      <c r="G406" s="304">
        <v>1</v>
      </c>
      <c r="H406" s="34">
        <v>460.62</v>
      </c>
      <c r="I406" s="35">
        <v>460.62</v>
      </c>
      <c r="J406" s="105">
        <v>1.7616118791374817E-5</v>
      </c>
      <c r="M406" s="313">
        <f t="shared" si="8"/>
        <v>0.5</v>
      </c>
    </row>
    <row r="407" spans="1:13" x14ac:dyDescent="0.2">
      <c r="A407">
        <v>406</v>
      </c>
      <c r="B407" s="109" t="s">
        <v>188</v>
      </c>
      <c r="C407" s="54" t="s">
        <v>189</v>
      </c>
      <c r="D407" s="211" t="s">
        <v>979</v>
      </c>
      <c r="E407" s="141" t="s">
        <v>1284</v>
      </c>
      <c r="F407" s="33" t="s">
        <v>1058</v>
      </c>
      <c r="G407" s="304">
        <v>1</v>
      </c>
      <c r="H407" s="34">
        <v>460.62</v>
      </c>
      <c r="I407" s="35">
        <v>460.62</v>
      </c>
      <c r="J407" s="106">
        <v>1.7616118791374817E-5</v>
      </c>
      <c r="M407" s="313">
        <f t="shared" si="8"/>
        <v>0.5</v>
      </c>
    </row>
    <row r="408" spans="1:13" x14ac:dyDescent="0.2">
      <c r="A408">
        <v>407</v>
      </c>
      <c r="B408" s="109" t="s">
        <v>222</v>
      </c>
      <c r="C408" s="54" t="s">
        <v>223</v>
      </c>
      <c r="D408" s="211" t="s">
        <v>979</v>
      </c>
      <c r="E408" s="141" t="s">
        <v>1302</v>
      </c>
      <c r="F408" s="33" t="s">
        <v>1058</v>
      </c>
      <c r="G408" s="304">
        <v>1</v>
      </c>
      <c r="H408" s="34">
        <v>460.62</v>
      </c>
      <c r="I408" s="35">
        <v>460.62</v>
      </c>
      <c r="J408" s="106">
        <v>1.7616118791374817E-5</v>
      </c>
      <c r="M408" s="313">
        <f t="shared" si="8"/>
        <v>0.5</v>
      </c>
    </row>
    <row r="409" spans="1:13" x14ac:dyDescent="0.2">
      <c r="A409">
        <v>408</v>
      </c>
      <c r="B409" s="109" t="s">
        <v>286</v>
      </c>
      <c r="C409" s="54" t="s">
        <v>287</v>
      </c>
      <c r="D409" s="211" t="s">
        <v>979</v>
      </c>
      <c r="E409" s="141" t="s">
        <v>1337</v>
      </c>
      <c r="F409" s="33" t="s">
        <v>1058</v>
      </c>
      <c r="G409" s="304">
        <v>1</v>
      </c>
      <c r="H409" s="34">
        <v>460.62</v>
      </c>
      <c r="I409" s="35">
        <v>460.62</v>
      </c>
      <c r="J409" s="106">
        <v>1.7616118791374817E-5</v>
      </c>
      <c r="M409" s="313">
        <f t="shared" si="8"/>
        <v>0.5</v>
      </c>
    </row>
    <row r="410" spans="1:13" x14ac:dyDescent="0.2">
      <c r="A410">
        <v>409</v>
      </c>
      <c r="B410" s="111" t="s">
        <v>332</v>
      </c>
      <c r="C410" s="54" t="s">
        <v>324</v>
      </c>
      <c r="D410" s="211" t="s">
        <v>979</v>
      </c>
      <c r="E410" s="141" t="s">
        <v>1363</v>
      </c>
      <c r="F410" s="33" t="s">
        <v>1058</v>
      </c>
      <c r="G410" s="304">
        <v>1</v>
      </c>
      <c r="H410" s="34">
        <v>460.62</v>
      </c>
      <c r="I410" s="35">
        <v>460.62</v>
      </c>
      <c r="J410" s="106">
        <v>1.7616118791374817E-5</v>
      </c>
      <c r="M410" s="313">
        <f t="shared" si="8"/>
        <v>0.5</v>
      </c>
    </row>
    <row r="411" spans="1:13" x14ac:dyDescent="0.2">
      <c r="A411">
        <v>410</v>
      </c>
      <c r="B411" s="111" t="s">
        <v>673</v>
      </c>
      <c r="C411" s="54" t="s">
        <v>687</v>
      </c>
      <c r="D411" s="211" t="s">
        <v>979</v>
      </c>
      <c r="E411" s="141" t="s">
        <v>1432</v>
      </c>
      <c r="F411" s="33" t="s">
        <v>1058</v>
      </c>
      <c r="G411" s="304">
        <v>1</v>
      </c>
      <c r="H411" s="34">
        <v>460.62</v>
      </c>
      <c r="I411" s="35">
        <v>460.62</v>
      </c>
      <c r="J411" s="106">
        <v>1.7616118791374817E-5</v>
      </c>
      <c r="M411" s="313">
        <f t="shared" si="8"/>
        <v>0.5</v>
      </c>
    </row>
    <row r="412" spans="1:13" x14ac:dyDescent="0.2">
      <c r="A412">
        <v>411</v>
      </c>
      <c r="B412" s="111" t="s">
        <v>732</v>
      </c>
      <c r="C412" s="54" t="s">
        <v>703</v>
      </c>
      <c r="D412" s="211" t="s">
        <v>979</v>
      </c>
      <c r="E412" s="141" t="s">
        <v>1450</v>
      </c>
      <c r="F412" s="33" t="s">
        <v>1058</v>
      </c>
      <c r="G412" s="304">
        <v>1</v>
      </c>
      <c r="H412" s="34">
        <v>460.62</v>
      </c>
      <c r="I412" s="35">
        <v>460.62</v>
      </c>
      <c r="J412" s="106">
        <v>1.7616118791374817E-5</v>
      </c>
      <c r="M412" s="313">
        <f t="shared" si="8"/>
        <v>0.5</v>
      </c>
    </row>
    <row r="413" spans="1:13" x14ac:dyDescent="0.2">
      <c r="A413">
        <v>412</v>
      </c>
      <c r="B413" s="111" t="s">
        <v>508</v>
      </c>
      <c r="C413" s="54" t="s">
        <v>466</v>
      </c>
      <c r="D413" s="211" t="s">
        <v>979</v>
      </c>
      <c r="E413" s="141" t="s">
        <v>1476</v>
      </c>
      <c r="F413" s="33" t="s">
        <v>1057</v>
      </c>
      <c r="G413" s="304">
        <v>3.45</v>
      </c>
      <c r="H413" s="34">
        <v>132.96</v>
      </c>
      <c r="I413" s="35">
        <v>458.71</v>
      </c>
      <c r="J413" s="106">
        <v>1.7543072056774658E-5</v>
      </c>
      <c r="M413" s="313">
        <f t="shared" si="8"/>
        <v>1.7250000000000001</v>
      </c>
    </row>
    <row r="414" spans="1:13" x14ac:dyDescent="0.2">
      <c r="A414">
        <v>413</v>
      </c>
      <c r="B414" s="111" t="s">
        <v>811</v>
      </c>
      <c r="C414" s="54" t="s">
        <v>802</v>
      </c>
      <c r="D414" s="211" t="s">
        <v>979</v>
      </c>
      <c r="E414" s="141" t="s">
        <v>1530</v>
      </c>
      <c r="F414" s="33" t="s">
        <v>172</v>
      </c>
      <c r="G414" s="304">
        <v>2</v>
      </c>
      <c r="H414" s="34">
        <v>220.86</v>
      </c>
      <c r="I414" s="35">
        <v>441.72</v>
      </c>
      <c r="J414" s="106">
        <v>1.6893300318106215E-5</v>
      </c>
      <c r="M414" s="313">
        <f t="shared" si="8"/>
        <v>1</v>
      </c>
    </row>
    <row r="415" spans="1:13" x14ac:dyDescent="0.2">
      <c r="A415">
        <v>414</v>
      </c>
      <c r="B415" s="109" t="s">
        <v>252</v>
      </c>
      <c r="C415" s="53" t="s">
        <v>253</v>
      </c>
      <c r="D415" s="211" t="s">
        <v>979</v>
      </c>
      <c r="E415" s="141" t="s">
        <v>1317</v>
      </c>
      <c r="F415" s="33" t="s">
        <v>172</v>
      </c>
      <c r="G415" s="304">
        <v>1</v>
      </c>
      <c r="H415" s="34">
        <v>439.05</v>
      </c>
      <c r="I415" s="35">
        <v>439.05</v>
      </c>
      <c r="J415" s="107">
        <v>1.6791187867120649E-5</v>
      </c>
      <c r="M415" s="313">
        <f t="shared" si="8"/>
        <v>0.5</v>
      </c>
    </row>
    <row r="416" spans="1:13" ht="25.5" x14ac:dyDescent="0.2">
      <c r="A416">
        <v>415</v>
      </c>
      <c r="B416" s="111" t="s">
        <v>664</v>
      </c>
      <c r="C416" s="52" t="s">
        <v>134</v>
      </c>
      <c r="D416" s="211" t="s">
        <v>979</v>
      </c>
      <c r="E416" s="141" t="s">
        <v>1240</v>
      </c>
      <c r="F416" s="33" t="s">
        <v>1057</v>
      </c>
      <c r="G416" s="304">
        <v>1</v>
      </c>
      <c r="H416" s="34">
        <v>436.94</v>
      </c>
      <c r="I416" s="35">
        <v>436.94</v>
      </c>
      <c r="J416" s="105">
        <v>1.6710492259787489E-5</v>
      </c>
      <c r="M416" s="313">
        <f t="shared" si="8"/>
        <v>0.5</v>
      </c>
    </row>
    <row r="417" spans="1:13" x14ac:dyDescent="0.2">
      <c r="A417">
        <v>416</v>
      </c>
      <c r="B417" s="373" t="s">
        <v>182</v>
      </c>
      <c r="C417" s="54" t="s">
        <v>183</v>
      </c>
      <c r="D417" s="211" t="s">
        <v>1060</v>
      </c>
      <c r="E417" s="141" t="s">
        <v>1281</v>
      </c>
      <c r="F417" s="33" t="s">
        <v>31</v>
      </c>
      <c r="G417" s="304">
        <v>51</v>
      </c>
      <c r="H417" s="34">
        <v>8.5</v>
      </c>
      <c r="I417" s="35">
        <v>433.5</v>
      </c>
      <c r="J417" s="106">
        <v>1.6578931648779871E-5</v>
      </c>
      <c r="M417" s="313">
        <f t="shared" si="8"/>
        <v>25.5</v>
      </c>
    </row>
    <row r="418" spans="1:13" x14ac:dyDescent="0.2">
      <c r="A418">
        <v>417</v>
      </c>
      <c r="B418" s="226" t="s">
        <v>317</v>
      </c>
      <c r="C418" s="53" t="s">
        <v>328</v>
      </c>
      <c r="D418" s="212" t="s">
        <v>979</v>
      </c>
      <c r="E418" s="213" t="s">
        <v>1355</v>
      </c>
      <c r="F418" s="51" t="s">
        <v>172</v>
      </c>
      <c r="G418" s="304">
        <v>3</v>
      </c>
      <c r="H418" s="34">
        <v>143.58000000000001</v>
      </c>
      <c r="I418" s="35">
        <v>430.74</v>
      </c>
      <c r="J418" s="107">
        <v>1.6473377205064455E-5</v>
      </c>
      <c r="M418" s="313">
        <f t="shared" si="8"/>
        <v>1.5</v>
      </c>
    </row>
    <row r="419" spans="1:13" x14ac:dyDescent="0.2">
      <c r="A419">
        <v>418</v>
      </c>
      <c r="B419" s="338" t="s">
        <v>725</v>
      </c>
      <c r="C419" s="55" t="s">
        <v>698</v>
      </c>
      <c r="D419" s="212" t="s">
        <v>979</v>
      </c>
      <c r="E419" s="213" t="s">
        <v>1444</v>
      </c>
      <c r="F419" s="51" t="s">
        <v>172</v>
      </c>
      <c r="G419" s="304">
        <v>1</v>
      </c>
      <c r="H419" s="337">
        <v>387.95</v>
      </c>
      <c r="I419" s="276">
        <v>387.95</v>
      </c>
      <c r="J419" s="217">
        <v>1.483690088383887E-5</v>
      </c>
      <c r="M419" s="313">
        <f t="shared" si="8"/>
        <v>0.5</v>
      </c>
    </row>
    <row r="420" spans="1:13" x14ac:dyDescent="0.2">
      <c r="A420">
        <v>419</v>
      </c>
      <c r="B420" s="118" t="s">
        <v>408</v>
      </c>
      <c r="C420" s="114" t="s">
        <v>549</v>
      </c>
      <c r="D420" s="302" t="s">
        <v>979</v>
      </c>
      <c r="E420" s="303" t="s">
        <v>1405</v>
      </c>
      <c r="F420" s="116" t="s">
        <v>172</v>
      </c>
      <c r="G420" s="304">
        <v>1</v>
      </c>
      <c r="H420" s="142">
        <v>373.14</v>
      </c>
      <c r="I420" s="305">
        <v>373.14</v>
      </c>
      <c r="J420" s="117">
        <v>1.4270501857960139E-5</v>
      </c>
      <c r="M420" s="313">
        <f t="shared" si="8"/>
        <v>0.5</v>
      </c>
    </row>
    <row r="421" spans="1:13" ht="25.5" x14ac:dyDescent="0.2">
      <c r="A421">
        <v>420</v>
      </c>
      <c r="B421" s="118" t="s">
        <v>723</v>
      </c>
      <c r="C421" s="114" t="s">
        <v>697</v>
      </c>
      <c r="D421" s="302" t="s">
        <v>979</v>
      </c>
      <c r="E421" s="303" t="s">
        <v>1442</v>
      </c>
      <c r="F421" s="116" t="s">
        <v>172</v>
      </c>
      <c r="G421" s="304">
        <v>15</v>
      </c>
      <c r="H421" s="142">
        <v>23.93</v>
      </c>
      <c r="I421" s="305">
        <v>358.95</v>
      </c>
      <c r="J421" s="117">
        <v>1.3727814337553711E-5</v>
      </c>
      <c r="M421" s="313">
        <f t="shared" si="8"/>
        <v>7.5</v>
      </c>
    </row>
    <row r="422" spans="1:13" x14ac:dyDescent="0.2">
      <c r="A422">
        <v>421</v>
      </c>
      <c r="B422" s="183" t="s">
        <v>206</v>
      </c>
      <c r="C422" s="136" t="s">
        <v>207</v>
      </c>
      <c r="D422" s="306" t="s">
        <v>979</v>
      </c>
      <c r="E422" s="307" t="s">
        <v>1293</v>
      </c>
      <c r="F422" s="308" t="s">
        <v>172</v>
      </c>
      <c r="G422" s="304">
        <v>2</v>
      </c>
      <c r="H422" s="310">
        <v>170.39</v>
      </c>
      <c r="I422" s="311">
        <v>340.78</v>
      </c>
      <c r="J422" s="137">
        <v>1.3032914249760562E-5</v>
      </c>
      <c r="M422" s="313">
        <f t="shared" si="8"/>
        <v>1</v>
      </c>
    </row>
    <row r="423" spans="1:13" ht="25.5" x14ac:dyDescent="0.2">
      <c r="A423">
        <v>422</v>
      </c>
      <c r="B423" s="127" t="s">
        <v>376</v>
      </c>
      <c r="C423" s="55" t="s">
        <v>409</v>
      </c>
      <c r="D423" s="211" t="s">
        <v>979</v>
      </c>
      <c r="E423" s="141" t="s">
        <v>1386</v>
      </c>
      <c r="F423" s="33" t="s">
        <v>172</v>
      </c>
      <c r="G423" s="304">
        <v>8</v>
      </c>
      <c r="H423" s="34">
        <v>42.42</v>
      </c>
      <c r="I423" s="35">
        <v>339.36</v>
      </c>
      <c r="J423" s="217">
        <v>1.2978607253356256E-5</v>
      </c>
      <c r="M423" s="313">
        <f t="shared" si="8"/>
        <v>4</v>
      </c>
    </row>
    <row r="424" spans="1:13" x14ac:dyDescent="0.2">
      <c r="A424">
        <v>423</v>
      </c>
      <c r="B424" s="111" t="s">
        <v>805</v>
      </c>
      <c r="C424" s="52" t="s">
        <v>798</v>
      </c>
      <c r="D424" s="211" t="s">
        <v>979</v>
      </c>
      <c r="E424" s="141" t="s">
        <v>1524</v>
      </c>
      <c r="F424" s="33" t="s">
        <v>1057</v>
      </c>
      <c r="G424" s="304">
        <v>4</v>
      </c>
      <c r="H424" s="34">
        <v>84.84</v>
      </c>
      <c r="I424" s="35">
        <v>339.36</v>
      </c>
      <c r="J424" s="105">
        <v>1.2978607253356256E-5</v>
      </c>
      <c r="M424" s="313">
        <f t="shared" si="8"/>
        <v>2</v>
      </c>
    </row>
    <row r="425" spans="1:13" x14ac:dyDescent="0.2">
      <c r="A425">
        <v>424</v>
      </c>
      <c r="B425" s="111" t="s">
        <v>662</v>
      </c>
      <c r="C425" s="53" t="s">
        <v>489</v>
      </c>
      <c r="D425" s="211" t="s">
        <v>979</v>
      </c>
      <c r="E425" s="141" t="s">
        <v>1427</v>
      </c>
      <c r="F425" s="33" t="s">
        <v>1057</v>
      </c>
      <c r="G425" s="304">
        <v>9.43</v>
      </c>
      <c r="H425" s="34">
        <v>34.450000000000003</v>
      </c>
      <c r="I425" s="35">
        <v>324.86</v>
      </c>
      <c r="J425" s="106">
        <v>1.2424063980213676E-5</v>
      </c>
      <c r="M425" s="313">
        <f t="shared" si="8"/>
        <v>4.7149999999999999</v>
      </c>
    </row>
    <row r="426" spans="1:13" x14ac:dyDescent="0.2">
      <c r="A426">
        <v>425</v>
      </c>
      <c r="B426" s="109" t="s">
        <v>200</v>
      </c>
      <c r="C426" s="53" t="s">
        <v>201</v>
      </c>
      <c r="D426" s="211" t="s">
        <v>979</v>
      </c>
      <c r="E426" s="141" t="s">
        <v>1290</v>
      </c>
      <c r="F426" s="33" t="s">
        <v>172</v>
      </c>
      <c r="G426" s="304">
        <v>3</v>
      </c>
      <c r="H426" s="34">
        <v>105.66</v>
      </c>
      <c r="I426" s="35">
        <v>316.98</v>
      </c>
      <c r="J426" s="106">
        <v>1.2122698394533433E-5</v>
      </c>
      <c r="M426" s="313">
        <f t="shared" si="8"/>
        <v>1.5</v>
      </c>
    </row>
    <row r="427" spans="1:13" x14ac:dyDescent="0.2">
      <c r="A427">
        <v>426</v>
      </c>
      <c r="B427" s="218" t="s">
        <v>208</v>
      </c>
      <c r="C427" s="53" t="s">
        <v>209</v>
      </c>
      <c r="D427" s="212" t="s">
        <v>979</v>
      </c>
      <c r="E427" s="213" t="s">
        <v>1294</v>
      </c>
      <c r="F427" s="51" t="s">
        <v>172</v>
      </c>
      <c r="G427" s="304">
        <v>2</v>
      </c>
      <c r="H427" s="34">
        <v>151.34</v>
      </c>
      <c r="I427" s="35">
        <v>302.68</v>
      </c>
      <c r="J427" s="107">
        <v>1.1575803994123854E-5</v>
      </c>
      <c r="M427" s="313">
        <f t="shared" si="8"/>
        <v>1</v>
      </c>
    </row>
    <row r="428" spans="1:13" x14ac:dyDescent="0.2">
      <c r="A428">
        <v>427</v>
      </c>
      <c r="B428" s="127" t="s">
        <v>558</v>
      </c>
      <c r="C428" s="55" t="s">
        <v>956</v>
      </c>
      <c r="D428" s="212" t="s">
        <v>979</v>
      </c>
      <c r="E428" s="213" t="s">
        <v>1412</v>
      </c>
      <c r="F428" s="51" t="s">
        <v>25</v>
      </c>
      <c r="G428" s="304">
        <v>6</v>
      </c>
      <c r="H428" s="34">
        <v>47.03</v>
      </c>
      <c r="I428" s="35">
        <v>282.18</v>
      </c>
      <c r="J428" s="217">
        <v>1.0791794538991243E-5</v>
      </c>
      <c r="M428" s="313">
        <f t="shared" si="8"/>
        <v>3</v>
      </c>
    </row>
    <row r="429" spans="1:13" x14ac:dyDescent="0.2">
      <c r="A429">
        <v>428</v>
      </c>
      <c r="B429" s="111" t="s">
        <v>731</v>
      </c>
      <c r="C429" s="52" t="s">
        <v>702</v>
      </c>
      <c r="D429" s="211" t="s">
        <v>979</v>
      </c>
      <c r="E429" s="141" t="s">
        <v>1449</v>
      </c>
      <c r="F429" s="33" t="s">
        <v>172</v>
      </c>
      <c r="G429" s="304">
        <v>5</v>
      </c>
      <c r="H429" s="34">
        <v>56.3</v>
      </c>
      <c r="I429" s="35">
        <v>281.5</v>
      </c>
      <c r="J429" s="105">
        <v>1.0765788371699038E-5</v>
      </c>
      <c r="M429" s="313">
        <f t="shared" si="8"/>
        <v>2.5</v>
      </c>
    </row>
    <row r="430" spans="1:13" x14ac:dyDescent="0.2">
      <c r="A430">
        <v>429</v>
      </c>
      <c r="B430" s="111" t="s">
        <v>741</v>
      </c>
      <c r="C430" s="54" t="s">
        <v>553</v>
      </c>
      <c r="D430" s="211" t="s">
        <v>979</v>
      </c>
      <c r="E430" s="141" t="s">
        <v>1410</v>
      </c>
      <c r="F430" s="33" t="s">
        <v>172</v>
      </c>
      <c r="G430" s="304">
        <v>7</v>
      </c>
      <c r="H430" s="34">
        <v>39.19</v>
      </c>
      <c r="I430" s="35">
        <v>274.33</v>
      </c>
      <c r="J430" s="106">
        <v>1.0491576284220949E-5</v>
      </c>
      <c r="M430" s="313">
        <f t="shared" si="8"/>
        <v>3.5</v>
      </c>
    </row>
    <row r="431" spans="1:13" x14ac:dyDescent="0.2">
      <c r="A431">
        <v>430</v>
      </c>
      <c r="B431" s="111" t="s">
        <v>653</v>
      </c>
      <c r="C431" s="54" t="s">
        <v>678</v>
      </c>
      <c r="D431" s="211" t="s">
        <v>979</v>
      </c>
      <c r="E431" s="141" t="s">
        <v>1177</v>
      </c>
      <c r="F431" s="33" t="s">
        <v>1057</v>
      </c>
      <c r="G431" s="304">
        <v>30.74</v>
      </c>
      <c r="H431" s="34">
        <v>8.86</v>
      </c>
      <c r="I431" s="35">
        <v>272.36</v>
      </c>
      <c r="J431" s="106">
        <v>1.0416234887800889E-5</v>
      </c>
      <c r="M431" s="313">
        <f t="shared" si="8"/>
        <v>15.37</v>
      </c>
    </row>
    <row r="432" spans="1:13" x14ac:dyDescent="0.2">
      <c r="A432">
        <v>431</v>
      </c>
      <c r="B432" s="111" t="s">
        <v>675</v>
      </c>
      <c r="C432" s="54" t="s">
        <v>689</v>
      </c>
      <c r="D432" s="211" t="s">
        <v>979</v>
      </c>
      <c r="E432" s="141" t="s">
        <v>1434</v>
      </c>
      <c r="F432" s="33" t="s">
        <v>172</v>
      </c>
      <c r="G432" s="304">
        <v>3</v>
      </c>
      <c r="H432" s="34">
        <v>90.5</v>
      </c>
      <c r="I432" s="35">
        <v>271.5</v>
      </c>
      <c r="J432" s="106">
        <v>1.0383344735048984E-5</v>
      </c>
      <c r="M432" s="313">
        <f t="shared" si="8"/>
        <v>1.5</v>
      </c>
    </row>
    <row r="433" spans="1:13" x14ac:dyDescent="0.2">
      <c r="A433">
        <v>432</v>
      </c>
      <c r="B433" s="127" t="s">
        <v>656</v>
      </c>
      <c r="C433" s="53" t="s">
        <v>512</v>
      </c>
      <c r="D433" s="212" t="s">
        <v>979</v>
      </c>
      <c r="E433" s="213" t="s">
        <v>1186</v>
      </c>
      <c r="F433" s="51" t="s">
        <v>1057</v>
      </c>
      <c r="G433" s="304">
        <v>30.74</v>
      </c>
      <c r="H433" s="34">
        <v>8.68</v>
      </c>
      <c r="I433" s="35">
        <v>266.82</v>
      </c>
      <c r="J433" s="107">
        <v>1.0204361113096759E-5</v>
      </c>
      <c r="M433" s="313">
        <f t="shared" si="8"/>
        <v>15.37</v>
      </c>
    </row>
    <row r="434" spans="1:13" x14ac:dyDescent="0.2">
      <c r="A434">
        <v>433</v>
      </c>
      <c r="B434" s="109" t="s">
        <v>166</v>
      </c>
      <c r="C434" s="52" t="s">
        <v>167</v>
      </c>
      <c r="D434" s="211" t="s">
        <v>1060</v>
      </c>
      <c r="E434" s="141" t="s">
        <v>1274</v>
      </c>
      <c r="F434" s="33" t="s">
        <v>842</v>
      </c>
      <c r="G434" s="304">
        <v>40</v>
      </c>
      <c r="H434" s="34">
        <v>6.22</v>
      </c>
      <c r="I434" s="35">
        <v>248.8</v>
      </c>
      <c r="J434" s="105">
        <v>9.51519767985336E-6</v>
      </c>
      <c r="M434" s="313">
        <f t="shared" si="8"/>
        <v>20</v>
      </c>
    </row>
    <row r="435" spans="1:13" x14ac:dyDescent="0.2">
      <c r="A435">
        <v>434</v>
      </c>
      <c r="B435" s="228" t="s">
        <v>361</v>
      </c>
      <c r="C435" s="54" t="s">
        <v>544</v>
      </c>
      <c r="D435" s="211" t="s">
        <v>979</v>
      </c>
      <c r="E435" s="141" t="s">
        <v>1378</v>
      </c>
      <c r="F435" s="33" t="s">
        <v>172</v>
      </c>
      <c r="G435" s="304">
        <v>1</v>
      </c>
      <c r="H435" s="34">
        <v>231.43</v>
      </c>
      <c r="I435" s="35">
        <v>231.43</v>
      </c>
      <c r="J435" s="106">
        <v>8.8508930829922147E-6</v>
      </c>
      <c r="M435" s="313">
        <f t="shared" si="8"/>
        <v>0.5</v>
      </c>
    </row>
    <row r="436" spans="1:13" x14ac:dyDescent="0.2">
      <c r="A436">
        <v>435</v>
      </c>
      <c r="B436" s="112" t="s">
        <v>160</v>
      </c>
      <c r="C436" s="53" t="s">
        <v>161</v>
      </c>
      <c r="D436" s="212" t="s">
        <v>979</v>
      </c>
      <c r="E436" s="213" t="s">
        <v>1271</v>
      </c>
      <c r="F436" s="51" t="s">
        <v>25</v>
      </c>
      <c r="G436" s="304">
        <v>10</v>
      </c>
      <c r="H436" s="34">
        <v>23</v>
      </c>
      <c r="I436" s="35">
        <v>230</v>
      </c>
      <c r="J436" s="107">
        <v>8.796203642951257E-6</v>
      </c>
      <c r="M436" s="313">
        <f t="shared" si="8"/>
        <v>5</v>
      </c>
    </row>
    <row r="437" spans="1:13" ht="25.5" x14ac:dyDescent="0.2">
      <c r="A437">
        <v>436</v>
      </c>
      <c r="B437" s="127" t="s">
        <v>117</v>
      </c>
      <c r="C437" s="387">
        <v>95574</v>
      </c>
      <c r="D437" s="212" t="s">
        <v>1126</v>
      </c>
      <c r="E437" s="213" t="s">
        <v>1227</v>
      </c>
      <c r="F437" s="51" t="s">
        <v>172</v>
      </c>
      <c r="G437" s="304">
        <v>6</v>
      </c>
      <c r="H437" s="34">
        <v>37.119999999999997</v>
      </c>
      <c r="I437" s="35">
        <v>222.72</v>
      </c>
      <c r="J437" s="217">
        <v>8.5177846754700182E-6</v>
      </c>
      <c r="M437" s="313">
        <f t="shared" si="8"/>
        <v>3</v>
      </c>
    </row>
    <row r="438" spans="1:13" x14ac:dyDescent="0.2">
      <c r="A438">
        <v>437</v>
      </c>
      <c r="B438" s="218" t="s">
        <v>210</v>
      </c>
      <c r="C438" s="55" t="s">
        <v>211</v>
      </c>
      <c r="D438" s="212" t="s">
        <v>979</v>
      </c>
      <c r="E438" s="213" t="s">
        <v>1295</v>
      </c>
      <c r="F438" s="51" t="s">
        <v>172</v>
      </c>
      <c r="G438" s="304">
        <v>2</v>
      </c>
      <c r="H438" s="34">
        <v>111.05</v>
      </c>
      <c r="I438" s="35">
        <v>222.1</v>
      </c>
      <c r="J438" s="217">
        <v>8.4940731699977134E-6</v>
      </c>
      <c r="M438" s="313">
        <f t="shared" si="8"/>
        <v>1</v>
      </c>
    </row>
    <row r="439" spans="1:13" ht="25.5" x14ac:dyDescent="0.2">
      <c r="A439">
        <v>438</v>
      </c>
      <c r="B439" s="111" t="s">
        <v>722</v>
      </c>
      <c r="C439" s="52" t="s">
        <v>696</v>
      </c>
      <c r="D439" s="211" t="s">
        <v>979</v>
      </c>
      <c r="E439" s="141" t="s">
        <v>1441</v>
      </c>
      <c r="F439" s="33" t="s">
        <v>172</v>
      </c>
      <c r="G439" s="304">
        <v>4</v>
      </c>
      <c r="H439" s="34">
        <v>53.88</v>
      </c>
      <c r="I439" s="35">
        <v>215.52</v>
      </c>
      <c r="J439" s="105">
        <v>8.2424252570819781E-6</v>
      </c>
      <c r="M439" s="313">
        <f t="shared" si="8"/>
        <v>2</v>
      </c>
    </row>
    <row r="440" spans="1:13" x14ac:dyDescent="0.2">
      <c r="A440">
        <v>439</v>
      </c>
      <c r="B440" s="109" t="s">
        <v>284</v>
      </c>
      <c r="C440" s="54" t="s">
        <v>285</v>
      </c>
      <c r="D440" s="211" t="s">
        <v>979</v>
      </c>
      <c r="E440" s="141" t="s">
        <v>1336</v>
      </c>
      <c r="F440" s="33" t="s">
        <v>172</v>
      </c>
      <c r="G440" s="304">
        <v>20</v>
      </c>
      <c r="H440" s="34">
        <v>10.58</v>
      </c>
      <c r="I440" s="35">
        <v>211.6</v>
      </c>
      <c r="J440" s="106">
        <v>8.0925073515151562E-6</v>
      </c>
      <c r="M440" s="313">
        <f t="shared" si="8"/>
        <v>10</v>
      </c>
    </row>
    <row r="441" spans="1:13" x14ac:dyDescent="0.2">
      <c r="A441">
        <v>440</v>
      </c>
      <c r="B441" s="226" t="s">
        <v>677</v>
      </c>
      <c r="C441" s="53" t="s">
        <v>691</v>
      </c>
      <c r="D441" s="212" t="s">
        <v>979</v>
      </c>
      <c r="E441" s="213" t="s">
        <v>1436</v>
      </c>
      <c r="F441" s="51" t="s">
        <v>172</v>
      </c>
      <c r="G441" s="304">
        <v>3</v>
      </c>
      <c r="H441" s="34">
        <v>67.180000000000007</v>
      </c>
      <c r="I441" s="35">
        <v>201.54</v>
      </c>
      <c r="J441" s="107">
        <v>7.7077690530452006E-6</v>
      </c>
      <c r="M441" s="313">
        <f t="shared" si="8"/>
        <v>1.5</v>
      </c>
    </row>
    <row r="442" spans="1:13" ht="25.5" x14ac:dyDescent="0.2">
      <c r="A442">
        <v>441</v>
      </c>
      <c r="B442" s="338" t="s">
        <v>738</v>
      </c>
      <c r="C442" s="339" t="s">
        <v>709</v>
      </c>
      <c r="D442" s="294" t="s">
        <v>979</v>
      </c>
      <c r="E442" s="295" t="s">
        <v>1456</v>
      </c>
      <c r="F442" s="296" t="s">
        <v>172</v>
      </c>
      <c r="G442" s="297">
        <v>1</v>
      </c>
      <c r="H442" s="298">
        <v>197.27</v>
      </c>
      <c r="I442" s="299">
        <v>197.27</v>
      </c>
      <c r="J442" s="300">
        <v>7.5444656201956288E-6</v>
      </c>
      <c r="M442" s="313">
        <f t="shared" si="8"/>
        <v>0.5</v>
      </c>
    </row>
    <row r="443" spans="1:13" x14ac:dyDescent="0.2">
      <c r="A443">
        <v>442</v>
      </c>
      <c r="B443" s="118" t="s">
        <v>348</v>
      </c>
      <c r="C443" s="114" t="s">
        <v>543</v>
      </c>
      <c r="D443" s="302" t="s">
        <v>979</v>
      </c>
      <c r="E443" s="303" t="s">
        <v>1371</v>
      </c>
      <c r="F443" s="116" t="s">
        <v>25</v>
      </c>
      <c r="G443" s="304">
        <v>4</v>
      </c>
      <c r="H443" s="142">
        <v>47.78</v>
      </c>
      <c r="I443" s="305">
        <v>191.12</v>
      </c>
      <c r="J443" s="117">
        <v>7.3092627836558447E-6</v>
      </c>
      <c r="M443" s="313">
        <f t="shared" si="8"/>
        <v>2</v>
      </c>
    </row>
    <row r="444" spans="1:13" ht="26.25" thickBot="1" x14ac:dyDescent="0.25">
      <c r="A444">
        <v>443</v>
      </c>
      <c r="B444" s="340" t="s">
        <v>727</v>
      </c>
      <c r="C444" s="179" t="s">
        <v>700</v>
      </c>
      <c r="D444" s="341" t="s">
        <v>979</v>
      </c>
      <c r="E444" s="342" t="s">
        <v>1447</v>
      </c>
      <c r="F444" s="343" t="s">
        <v>172</v>
      </c>
      <c r="G444" s="344">
        <v>1</v>
      </c>
      <c r="H444" s="345">
        <v>178.25</v>
      </c>
      <c r="I444" s="346">
        <v>178.25</v>
      </c>
      <c r="J444" s="143">
        <v>6.8170578232872241E-6</v>
      </c>
      <c r="M444" s="313">
        <f t="shared" si="8"/>
        <v>0.5</v>
      </c>
    </row>
    <row r="445" spans="1:13" x14ac:dyDescent="0.2">
      <c r="A445">
        <v>444</v>
      </c>
      <c r="B445" s="108" t="s">
        <v>51</v>
      </c>
      <c r="C445" s="32" t="s">
        <v>52</v>
      </c>
      <c r="D445" s="211" t="s">
        <v>979</v>
      </c>
      <c r="E445" s="141" t="s">
        <v>1186</v>
      </c>
      <c r="F445" s="33" t="s">
        <v>1057</v>
      </c>
      <c r="G445" s="304">
        <v>20</v>
      </c>
      <c r="H445" s="34">
        <v>8.68</v>
      </c>
      <c r="I445" s="35">
        <v>173.6</v>
      </c>
      <c r="J445" s="105">
        <v>6.6392215322449489E-6</v>
      </c>
      <c r="M445" s="313">
        <f t="shared" si="8"/>
        <v>10</v>
      </c>
    </row>
    <row r="446" spans="1:13" ht="25.5" x14ac:dyDescent="0.2">
      <c r="A446">
        <v>445</v>
      </c>
      <c r="B446" s="111" t="s">
        <v>739</v>
      </c>
      <c r="C446" s="53" t="s">
        <v>710</v>
      </c>
      <c r="D446" s="211" t="s">
        <v>979</v>
      </c>
      <c r="E446" s="141" t="s">
        <v>1457</v>
      </c>
      <c r="F446" s="33" t="s">
        <v>172</v>
      </c>
      <c r="G446" s="304">
        <v>1</v>
      </c>
      <c r="H446" s="34">
        <v>167.22</v>
      </c>
      <c r="I446" s="35">
        <v>167.22</v>
      </c>
      <c r="J446" s="106">
        <v>6.3952224920622138E-6</v>
      </c>
      <c r="M446" s="313">
        <f t="shared" si="8"/>
        <v>0.5</v>
      </c>
    </row>
    <row r="447" spans="1:13" x14ac:dyDescent="0.2">
      <c r="A447">
        <v>446</v>
      </c>
      <c r="B447" s="111" t="s">
        <v>735</v>
      </c>
      <c r="C447" s="54" t="s">
        <v>706</v>
      </c>
      <c r="D447" s="211" t="s">
        <v>979</v>
      </c>
      <c r="E447" s="141" t="s">
        <v>1453</v>
      </c>
      <c r="F447" s="33" t="s">
        <v>172</v>
      </c>
      <c r="G447" s="304">
        <v>5</v>
      </c>
      <c r="H447" s="34">
        <v>32.950000000000003</v>
      </c>
      <c r="I447" s="35">
        <v>164.75</v>
      </c>
      <c r="J447" s="106">
        <v>6.3007589138096502E-6</v>
      </c>
      <c r="M447" s="313">
        <f t="shared" si="8"/>
        <v>2.5</v>
      </c>
    </row>
    <row r="448" spans="1:13" ht="25.5" x14ac:dyDescent="0.2">
      <c r="A448">
        <v>447</v>
      </c>
      <c r="B448" s="111" t="s">
        <v>807</v>
      </c>
      <c r="C448" s="48" t="s">
        <v>799</v>
      </c>
      <c r="D448" s="211" t="s">
        <v>1060</v>
      </c>
      <c r="E448" s="141" t="s">
        <v>1526</v>
      </c>
      <c r="F448" s="33" t="s">
        <v>25</v>
      </c>
      <c r="G448" s="304">
        <v>2</v>
      </c>
      <c r="H448" s="34">
        <v>79.61</v>
      </c>
      <c r="I448" s="35">
        <v>159.22</v>
      </c>
      <c r="J448" s="105">
        <v>6.0892675827421701E-6</v>
      </c>
      <c r="M448" s="313">
        <f t="shared" si="8"/>
        <v>1</v>
      </c>
    </row>
    <row r="449" spans="1:13" ht="25.5" x14ac:dyDescent="0.2">
      <c r="A449">
        <v>448</v>
      </c>
      <c r="B449" s="109" t="s">
        <v>278</v>
      </c>
      <c r="C449" s="54" t="s">
        <v>977</v>
      </c>
      <c r="D449" s="211" t="s">
        <v>979</v>
      </c>
      <c r="E449" s="141" t="s">
        <v>1329</v>
      </c>
      <c r="F449" s="33" t="s">
        <v>829</v>
      </c>
      <c r="G449" s="304">
        <v>20</v>
      </c>
      <c r="H449" s="34">
        <v>7.45</v>
      </c>
      <c r="I449" s="35">
        <v>149</v>
      </c>
      <c r="J449" s="106">
        <v>5.6984101860858144E-6</v>
      </c>
      <c r="M449" s="313">
        <f t="shared" si="8"/>
        <v>10</v>
      </c>
    </row>
    <row r="450" spans="1:13" x14ac:dyDescent="0.2">
      <c r="A450">
        <v>449</v>
      </c>
      <c r="B450" s="111" t="s">
        <v>730</v>
      </c>
      <c r="C450" s="54" t="s">
        <v>384</v>
      </c>
      <c r="D450" s="211" t="s">
        <v>979</v>
      </c>
      <c r="E450" s="141" t="s">
        <v>1402</v>
      </c>
      <c r="F450" s="33" t="s">
        <v>172</v>
      </c>
      <c r="G450" s="304">
        <v>2</v>
      </c>
      <c r="H450" s="34">
        <v>72.59</v>
      </c>
      <c r="I450" s="35">
        <v>145.18</v>
      </c>
      <c r="J450" s="106">
        <v>5.5523167168854936E-6</v>
      </c>
      <c r="M450" s="313">
        <f t="shared" si="8"/>
        <v>1</v>
      </c>
    </row>
    <row r="451" spans="1:13" x14ac:dyDescent="0.2">
      <c r="A451">
        <v>450</v>
      </c>
      <c r="B451" s="111" t="s">
        <v>751</v>
      </c>
      <c r="C451" s="54" t="s">
        <v>599</v>
      </c>
      <c r="D451" s="211" t="s">
        <v>979</v>
      </c>
      <c r="E451" s="141" t="s">
        <v>1483</v>
      </c>
      <c r="F451" s="33" t="s">
        <v>25</v>
      </c>
      <c r="G451" s="304">
        <v>1.02</v>
      </c>
      <c r="H451" s="34">
        <v>141.16</v>
      </c>
      <c r="I451" s="35">
        <v>143.97999999999999</v>
      </c>
      <c r="J451" s="106">
        <v>5.5064234804874869E-6</v>
      </c>
      <c r="M451" s="313">
        <f t="shared" ref="M451:M498" si="9">$M$1*G451</f>
        <v>0.51</v>
      </c>
    </row>
    <row r="452" spans="1:13" x14ac:dyDescent="0.2">
      <c r="A452">
        <v>451</v>
      </c>
      <c r="B452" s="109" t="s">
        <v>162</v>
      </c>
      <c r="C452" s="54" t="s">
        <v>163</v>
      </c>
      <c r="D452" s="211" t="s">
        <v>979</v>
      </c>
      <c r="E452" s="141" t="s">
        <v>1272</v>
      </c>
      <c r="F452" s="33" t="s">
        <v>25</v>
      </c>
      <c r="G452" s="304">
        <v>10</v>
      </c>
      <c r="H452" s="34">
        <v>12</v>
      </c>
      <c r="I452" s="35">
        <v>120</v>
      </c>
      <c r="J452" s="106">
        <v>4.5893236398006563E-6</v>
      </c>
      <c r="M452" s="313">
        <f t="shared" si="9"/>
        <v>5</v>
      </c>
    </row>
    <row r="453" spans="1:13" x14ac:dyDescent="0.2">
      <c r="A453">
        <v>452</v>
      </c>
      <c r="B453" s="111" t="s">
        <v>510</v>
      </c>
      <c r="C453" s="54" t="s">
        <v>456</v>
      </c>
      <c r="D453" s="211" t="s">
        <v>979</v>
      </c>
      <c r="E453" s="141" t="s">
        <v>1471</v>
      </c>
      <c r="F453" s="33" t="s">
        <v>1057</v>
      </c>
      <c r="G453" s="304">
        <v>3.45</v>
      </c>
      <c r="H453" s="34">
        <v>32.5</v>
      </c>
      <c r="I453" s="35">
        <v>112.13</v>
      </c>
      <c r="J453" s="106">
        <v>4.2883404977570627E-6</v>
      </c>
      <c r="M453" s="313">
        <f t="shared" si="9"/>
        <v>1.7250000000000001</v>
      </c>
    </row>
    <row r="454" spans="1:13" x14ac:dyDescent="0.2">
      <c r="A454">
        <v>453</v>
      </c>
      <c r="B454" s="109" t="s">
        <v>272</v>
      </c>
      <c r="C454" s="54" t="s">
        <v>273</v>
      </c>
      <c r="D454" s="211" t="s">
        <v>979</v>
      </c>
      <c r="E454" s="141" t="s">
        <v>1327</v>
      </c>
      <c r="F454" s="33" t="s">
        <v>172</v>
      </c>
      <c r="G454" s="304">
        <v>8</v>
      </c>
      <c r="H454" s="34">
        <v>13.95</v>
      </c>
      <c r="I454" s="35">
        <v>111.6</v>
      </c>
      <c r="J454" s="106">
        <v>4.2680709850146096E-6</v>
      </c>
      <c r="M454" s="313">
        <f t="shared" si="9"/>
        <v>4</v>
      </c>
    </row>
    <row r="455" spans="1:13" ht="25.5" x14ac:dyDescent="0.2">
      <c r="A455">
        <v>454</v>
      </c>
      <c r="B455" s="111" t="s">
        <v>321</v>
      </c>
      <c r="C455" s="54" t="s">
        <v>320</v>
      </c>
      <c r="D455" s="211" t="s">
        <v>1060</v>
      </c>
      <c r="E455" s="141" t="s">
        <v>1357</v>
      </c>
      <c r="F455" s="33" t="s">
        <v>5</v>
      </c>
      <c r="G455" s="304">
        <v>1</v>
      </c>
      <c r="H455" s="34">
        <v>103.82</v>
      </c>
      <c r="I455" s="35">
        <v>103.82</v>
      </c>
      <c r="J455" s="106">
        <v>3.9705298357008675E-6</v>
      </c>
      <c r="M455" s="313">
        <f t="shared" si="9"/>
        <v>0.5</v>
      </c>
    </row>
    <row r="456" spans="1:13" x14ac:dyDescent="0.2">
      <c r="A456">
        <v>455</v>
      </c>
      <c r="B456" s="108" t="s">
        <v>69</v>
      </c>
      <c r="C456" s="47" t="s">
        <v>72</v>
      </c>
      <c r="D456" s="211" t="s">
        <v>979</v>
      </c>
      <c r="E456" s="141" t="s">
        <v>1196</v>
      </c>
      <c r="F456" s="33" t="s">
        <v>172</v>
      </c>
      <c r="G456" s="304">
        <v>1</v>
      </c>
      <c r="H456" s="34">
        <v>95.49</v>
      </c>
      <c r="I456" s="35">
        <v>95.49</v>
      </c>
      <c r="J456" s="106">
        <v>3.6519542863713718E-6</v>
      </c>
      <c r="M456" s="313">
        <f t="shared" si="9"/>
        <v>0.5</v>
      </c>
    </row>
    <row r="457" spans="1:13" ht="25.5" x14ac:dyDescent="0.2">
      <c r="A457">
        <v>456</v>
      </c>
      <c r="B457" s="111" t="s">
        <v>473</v>
      </c>
      <c r="C457" s="54" t="s">
        <v>474</v>
      </c>
      <c r="D457" s="211" t="s">
        <v>979</v>
      </c>
      <c r="E457" s="141" t="s">
        <v>1481</v>
      </c>
      <c r="F457" s="33" t="s">
        <v>25</v>
      </c>
      <c r="G457" s="304">
        <v>0.9</v>
      </c>
      <c r="H457" s="34">
        <v>104.87</v>
      </c>
      <c r="I457" s="35">
        <v>94.38</v>
      </c>
      <c r="J457" s="106">
        <v>3.6095030427032158E-6</v>
      </c>
      <c r="M457" s="313">
        <f t="shared" si="9"/>
        <v>0.45</v>
      </c>
    </row>
    <row r="458" spans="1:13" x14ac:dyDescent="0.2">
      <c r="A458">
        <v>457</v>
      </c>
      <c r="B458" s="111" t="s">
        <v>655</v>
      </c>
      <c r="C458" s="52" t="s">
        <v>680</v>
      </c>
      <c r="D458" s="211" t="s">
        <v>979</v>
      </c>
      <c r="E458" s="141" t="s">
        <v>1423</v>
      </c>
      <c r="F458" s="33" t="s">
        <v>1057</v>
      </c>
      <c r="G458" s="304">
        <v>30.74</v>
      </c>
      <c r="H458" s="34">
        <v>2.8</v>
      </c>
      <c r="I458" s="35">
        <v>86.07</v>
      </c>
      <c r="J458" s="105">
        <v>3.2916923806470202E-6</v>
      </c>
      <c r="M458" s="313">
        <f t="shared" si="9"/>
        <v>15.37</v>
      </c>
    </row>
    <row r="459" spans="1:13" x14ac:dyDescent="0.2">
      <c r="A459">
        <v>458</v>
      </c>
      <c r="B459" s="111" t="s">
        <v>736</v>
      </c>
      <c r="C459" s="52" t="s">
        <v>707</v>
      </c>
      <c r="D459" s="211" t="s">
        <v>979</v>
      </c>
      <c r="E459" s="141" t="s">
        <v>1454</v>
      </c>
      <c r="F459" s="33" t="s">
        <v>172</v>
      </c>
      <c r="G459" s="304">
        <v>1</v>
      </c>
      <c r="H459" s="34">
        <v>28.22</v>
      </c>
      <c r="I459" s="35">
        <v>28.22</v>
      </c>
      <c r="J459" s="105">
        <v>1.0792559426264542E-6</v>
      </c>
      <c r="M459" s="313">
        <f t="shared" si="9"/>
        <v>0.5</v>
      </c>
    </row>
    <row r="460" spans="1:13" x14ac:dyDescent="0.2">
      <c r="A460">
        <v>459</v>
      </c>
      <c r="B460" s="109" t="s">
        <v>216</v>
      </c>
      <c r="C460" s="54">
        <v>100215</v>
      </c>
      <c r="D460" s="211" t="s">
        <v>1127</v>
      </c>
      <c r="E460" s="141" t="s">
        <v>1129</v>
      </c>
      <c r="F460" s="33" t="s">
        <v>1298</v>
      </c>
      <c r="G460" s="304">
        <v>2</v>
      </c>
      <c r="H460" s="34">
        <v>4.12</v>
      </c>
      <c r="I460" s="35">
        <v>8.24</v>
      </c>
      <c r="J460" s="106">
        <v>3.1513355659964504E-7</v>
      </c>
      <c r="M460" s="313">
        <f t="shared" si="9"/>
        <v>1</v>
      </c>
    </row>
    <row r="461" spans="1:13" ht="25.5" x14ac:dyDescent="0.2">
      <c r="A461">
        <v>460</v>
      </c>
      <c r="B461" s="282" t="s">
        <v>569</v>
      </c>
      <c r="C461" s="283">
        <v>200321</v>
      </c>
      <c r="D461" s="284" t="s">
        <v>1127</v>
      </c>
      <c r="E461" s="285" t="s">
        <v>1152</v>
      </c>
      <c r="F461" s="286" t="s">
        <v>172</v>
      </c>
      <c r="G461" s="403"/>
      <c r="H461" s="359">
        <v>1682.96</v>
      </c>
      <c r="I461" s="360">
        <v>0</v>
      </c>
      <c r="J461" s="362">
        <v>0</v>
      </c>
      <c r="M461" s="313">
        <f t="shared" si="9"/>
        <v>0</v>
      </c>
    </row>
    <row r="462" spans="1:13" ht="25.5" x14ac:dyDescent="0.2">
      <c r="A462">
        <v>461</v>
      </c>
      <c r="B462" s="357" t="s">
        <v>1010</v>
      </c>
      <c r="C462" s="355" t="s">
        <v>1017</v>
      </c>
      <c r="D462" s="284">
        <v>1</v>
      </c>
      <c r="E462" s="285" t="s">
        <v>1143</v>
      </c>
      <c r="F462" s="286" t="s">
        <v>1057</v>
      </c>
      <c r="G462" s="363">
        <v>209.89</v>
      </c>
      <c r="H462" s="359">
        <v>0</v>
      </c>
      <c r="I462" s="360">
        <v>0</v>
      </c>
      <c r="J462" s="362">
        <v>0</v>
      </c>
      <c r="M462" s="313">
        <f t="shared" si="9"/>
        <v>104.94499999999999</v>
      </c>
    </row>
    <row r="463" spans="1:13" ht="25.5" x14ac:dyDescent="0.2">
      <c r="A463">
        <v>462</v>
      </c>
      <c r="B463" s="357" t="s">
        <v>1011</v>
      </c>
      <c r="C463" s="355" t="s">
        <v>1018</v>
      </c>
      <c r="D463" s="284">
        <v>1</v>
      </c>
      <c r="E463" s="285" t="s">
        <v>1144</v>
      </c>
      <c r="F463" s="286" t="s">
        <v>1057</v>
      </c>
      <c r="G463" s="363">
        <v>240.84</v>
      </c>
      <c r="H463" s="359">
        <v>0</v>
      </c>
      <c r="I463" s="360">
        <v>0</v>
      </c>
      <c r="J463" s="362">
        <v>0</v>
      </c>
      <c r="M463" s="313">
        <f t="shared" si="9"/>
        <v>120.42</v>
      </c>
    </row>
    <row r="464" spans="1:13" ht="25.5" x14ac:dyDescent="0.2">
      <c r="A464">
        <v>463</v>
      </c>
      <c r="B464" s="357" t="s">
        <v>1012</v>
      </c>
      <c r="C464" s="355" t="s">
        <v>1019</v>
      </c>
      <c r="D464" s="284">
        <v>1</v>
      </c>
      <c r="E464" s="285" t="s">
        <v>1145</v>
      </c>
      <c r="F464" s="286" t="s">
        <v>1057</v>
      </c>
      <c r="G464" s="363">
        <v>526.73</v>
      </c>
      <c r="H464" s="359">
        <v>0</v>
      </c>
      <c r="I464" s="360">
        <v>0</v>
      </c>
      <c r="J464" s="362">
        <v>0</v>
      </c>
      <c r="M464" s="313">
        <f t="shared" si="9"/>
        <v>263.36500000000001</v>
      </c>
    </row>
    <row r="465" spans="1:13" x14ac:dyDescent="0.2">
      <c r="A465">
        <v>464</v>
      </c>
      <c r="B465" s="282" t="s">
        <v>98</v>
      </c>
      <c r="C465" s="355" t="s">
        <v>99</v>
      </c>
      <c r="D465" s="284" t="s">
        <v>979</v>
      </c>
      <c r="E465" s="285" t="s">
        <v>1217</v>
      </c>
      <c r="F465" s="286" t="s">
        <v>1057</v>
      </c>
      <c r="G465" s="350"/>
      <c r="H465" s="359">
        <v>9.18</v>
      </c>
      <c r="I465" s="360">
        <v>0</v>
      </c>
      <c r="J465" s="362">
        <v>0</v>
      </c>
      <c r="M465" s="313">
        <f t="shared" si="9"/>
        <v>0</v>
      </c>
    </row>
    <row r="466" spans="1:13" x14ac:dyDescent="0.2">
      <c r="A466">
        <v>465</v>
      </c>
      <c r="B466" s="111" t="s">
        <v>288</v>
      </c>
      <c r="C466" s="53" t="s">
        <v>67</v>
      </c>
      <c r="D466" s="212" t="s">
        <v>979</v>
      </c>
      <c r="E466" s="213" t="s">
        <v>1194</v>
      </c>
      <c r="F466" s="51" t="s">
        <v>1057</v>
      </c>
      <c r="G466" s="304">
        <v>0</v>
      </c>
      <c r="H466" s="34">
        <v>32.5</v>
      </c>
      <c r="I466" s="35">
        <v>0</v>
      </c>
      <c r="J466" s="107">
        <v>0</v>
      </c>
      <c r="M466" s="313">
        <f t="shared" si="9"/>
        <v>0</v>
      </c>
    </row>
    <row r="467" spans="1:13" x14ac:dyDescent="0.2">
      <c r="A467">
        <v>466</v>
      </c>
      <c r="B467" s="111" t="s">
        <v>289</v>
      </c>
      <c r="C467" s="52" t="s">
        <v>65</v>
      </c>
      <c r="D467" s="211" t="s">
        <v>979</v>
      </c>
      <c r="E467" s="141" t="s">
        <v>1193</v>
      </c>
      <c r="F467" s="33" t="s">
        <v>1057</v>
      </c>
      <c r="G467" s="304">
        <v>0</v>
      </c>
      <c r="H467" s="34">
        <v>12.46</v>
      </c>
      <c r="I467" s="35">
        <v>0</v>
      </c>
      <c r="J467" s="105">
        <v>0</v>
      </c>
      <c r="M467" s="313">
        <f t="shared" si="9"/>
        <v>0</v>
      </c>
    </row>
    <row r="468" spans="1:13" ht="25.5" x14ac:dyDescent="0.2">
      <c r="A468">
        <v>467</v>
      </c>
      <c r="B468" s="111" t="s">
        <v>290</v>
      </c>
      <c r="C468" s="47" t="s">
        <v>291</v>
      </c>
      <c r="D468" s="211" t="s">
        <v>979</v>
      </c>
      <c r="E468" s="141" t="s">
        <v>1269</v>
      </c>
      <c r="F468" s="33" t="s">
        <v>1057</v>
      </c>
      <c r="G468" s="304">
        <v>0</v>
      </c>
      <c r="H468" s="34">
        <v>25.03</v>
      </c>
      <c r="I468" s="35">
        <v>0</v>
      </c>
      <c r="J468" s="106">
        <v>0</v>
      </c>
      <c r="M468" s="313">
        <f t="shared" si="9"/>
        <v>0</v>
      </c>
    </row>
    <row r="469" spans="1:13" x14ac:dyDescent="0.2">
      <c r="A469">
        <v>468</v>
      </c>
      <c r="B469" s="111" t="s">
        <v>292</v>
      </c>
      <c r="C469" s="54" t="s">
        <v>99</v>
      </c>
      <c r="D469" s="211" t="s">
        <v>979</v>
      </c>
      <c r="E469" s="141" t="s">
        <v>1217</v>
      </c>
      <c r="F469" s="33" t="s">
        <v>1057</v>
      </c>
      <c r="G469" s="304">
        <v>0</v>
      </c>
      <c r="H469" s="34">
        <v>9.18</v>
      </c>
      <c r="I469" s="35">
        <v>0</v>
      </c>
      <c r="J469" s="106">
        <v>0</v>
      </c>
      <c r="M469" s="313">
        <f t="shared" si="9"/>
        <v>0</v>
      </c>
    </row>
    <row r="470" spans="1:13" x14ac:dyDescent="0.2">
      <c r="A470">
        <v>469</v>
      </c>
      <c r="B470" s="111" t="s">
        <v>293</v>
      </c>
      <c r="C470" s="54" t="s">
        <v>294</v>
      </c>
      <c r="D470" s="211" t="s">
        <v>979</v>
      </c>
      <c r="E470" s="141" t="s">
        <v>1338</v>
      </c>
      <c r="F470" s="33" t="s">
        <v>1057</v>
      </c>
      <c r="G470" s="304">
        <v>0</v>
      </c>
      <c r="H470" s="34">
        <v>27.68</v>
      </c>
      <c r="I470" s="35">
        <v>0</v>
      </c>
      <c r="J470" s="106">
        <v>0</v>
      </c>
      <c r="M470" s="313">
        <f t="shared" si="9"/>
        <v>0</v>
      </c>
    </row>
    <row r="471" spans="1:13" x14ac:dyDescent="0.2">
      <c r="A471">
        <v>470</v>
      </c>
      <c r="B471" s="104" t="s">
        <v>639</v>
      </c>
      <c r="C471" s="54" t="s">
        <v>1042</v>
      </c>
      <c r="D471" s="211">
        <v>1</v>
      </c>
      <c r="E471" s="141" t="s">
        <v>1050</v>
      </c>
      <c r="F471" s="33" t="s">
        <v>172</v>
      </c>
      <c r="G471" s="304">
        <v>2</v>
      </c>
      <c r="H471" s="34">
        <v>0</v>
      </c>
      <c r="I471" s="35">
        <v>0</v>
      </c>
      <c r="J471" s="180">
        <v>0</v>
      </c>
      <c r="M471" s="313">
        <f t="shared" si="9"/>
        <v>1</v>
      </c>
    </row>
    <row r="472" spans="1:13" x14ac:dyDescent="0.2">
      <c r="A472">
        <v>471</v>
      </c>
      <c r="B472" s="282" t="s">
        <v>825</v>
      </c>
      <c r="C472" s="355" t="s">
        <v>1049</v>
      </c>
      <c r="D472" s="284">
        <v>1</v>
      </c>
      <c r="E472" s="285" t="s">
        <v>1052</v>
      </c>
      <c r="F472" s="286" t="s">
        <v>172</v>
      </c>
      <c r="G472" s="363">
        <v>6</v>
      </c>
      <c r="H472" s="359">
        <v>0</v>
      </c>
      <c r="I472" s="360">
        <v>0</v>
      </c>
      <c r="J472" s="362">
        <v>0</v>
      </c>
      <c r="M472" s="313">
        <f t="shared" si="9"/>
        <v>3</v>
      </c>
    </row>
    <row r="473" spans="1:13" x14ac:dyDescent="0.2">
      <c r="A473">
        <v>472</v>
      </c>
      <c r="B473" s="282" t="s">
        <v>1045</v>
      </c>
      <c r="C473" s="355" t="s">
        <v>1049</v>
      </c>
      <c r="D473" s="284">
        <v>1</v>
      </c>
      <c r="E473" s="285" t="s">
        <v>1053</v>
      </c>
      <c r="F473" s="286" t="s">
        <v>172</v>
      </c>
      <c r="G473" s="363">
        <v>3</v>
      </c>
      <c r="H473" s="359">
        <v>0</v>
      </c>
      <c r="I473" s="360">
        <v>0</v>
      </c>
      <c r="J473" s="362">
        <v>0</v>
      </c>
      <c r="M473" s="313">
        <f t="shared" si="9"/>
        <v>1.5</v>
      </c>
    </row>
    <row r="474" spans="1:13" x14ac:dyDescent="0.2">
      <c r="A474">
        <v>473</v>
      </c>
      <c r="B474" s="282" t="s">
        <v>1046</v>
      </c>
      <c r="C474" s="336" t="s">
        <v>1049</v>
      </c>
      <c r="D474" s="284">
        <v>1</v>
      </c>
      <c r="E474" s="285" t="s">
        <v>1054</v>
      </c>
      <c r="F474" s="286" t="s">
        <v>172</v>
      </c>
      <c r="G474" s="363">
        <v>3</v>
      </c>
      <c r="H474" s="359">
        <v>0</v>
      </c>
      <c r="I474" s="360">
        <v>0</v>
      </c>
      <c r="J474" s="312">
        <v>0</v>
      </c>
      <c r="M474" s="313">
        <f t="shared" si="9"/>
        <v>1.5</v>
      </c>
    </row>
    <row r="475" spans="1:13" x14ac:dyDescent="0.2">
      <c r="A475">
        <v>474</v>
      </c>
      <c r="B475" s="282" t="s">
        <v>1047</v>
      </c>
      <c r="C475" s="355" t="s">
        <v>1049</v>
      </c>
      <c r="D475" s="284">
        <v>1</v>
      </c>
      <c r="E475" s="285" t="s">
        <v>1055</v>
      </c>
      <c r="F475" s="286" t="s">
        <v>172</v>
      </c>
      <c r="G475" s="363">
        <v>3</v>
      </c>
      <c r="H475" s="359">
        <v>0</v>
      </c>
      <c r="I475" s="360">
        <v>0</v>
      </c>
      <c r="J475" s="362">
        <v>0</v>
      </c>
      <c r="M475" s="313">
        <f t="shared" si="9"/>
        <v>1.5</v>
      </c>
    </row>
    <row r="476" spans="1:13" ht="25.5" x14ac:dyDescent="0.2">
      <c r="A476">
        <v>475</v>
      </c>
      <c r="B476" s="282" t="s">
        <v>1048</v>
      </c>
      <c r="C476" s="355" t="s">
        <v>1049</v>
      </c>
      <c r="D476" s="284">
        <v>1</v>
      </c>
      <c r="E476" s="285" t="s">
        <v>1056</v>
      </c>
      <c r="F476" s="286" t="s">
        <v>1058</v>
      </c>
      <c r="G476" s="363">
        <v>1</v>
      </c>
      <c r="H476" s="359">
        <v>0</v>
      </c>
      <c r="I476" s="360">
        <v>0</v>
      </c>
      <c r="J476" s="362">
        <v>0</v>
      </c>
      <c r="M476" s="313">
        <f t="shared" si="9"/>
        <v>0.5</v>
      </c>
    </row>
    <row r="477" spans="1:13" x14ac:dyDescent="0.2">
      <c r="A477">
        <v>476</v>
      </c>
      <c r="B477" s="111" t="s">
        <v>319</v>
      </c>
      <c r="C477" s="53" t="s">
        <v>640</v>
      </c>
      <c r="D477" s="211">
        <v>1</v>
      </c>
      <c r="E477" s="141" t="s">
        <v>1146</v>
      </c>
      <c r="F477" s="33" t="s">
        <v>1146</v>
      </c>
      <c r="G477" s="304">
        <v>1</v>
      </c>
      <c r="H477" s="34">
        <v>0</v>
      </c>
      <c r="I477" s="35">
        <v>0</v>
      </c>
      <c r="J477" s="107">
        <v>0</v>
      </c>
      <c r="M477" s="313">
        <f t="shared" si="9"/>
        <v>0.5</v>
      </c>
    </row>
    <row r="478" spans="1:13" x14ac:dyDescent="0.2">
      <c r="A478">
        <v>477</v>
      </c>
      <c r="B478" s="111" t="s">
        <v>717</v>
      </c>
      <c r="C478" s="54">
        <v>83641</v>
      </c>
      <c r="D478" s="211">
        <v>1</v>
      </c>
      <c r="E478" s="141" t="s">
        <v>1146</v>
      </c>
      <c r="F478" s="33" t="s">
        <v>1146</v>
      </c>
      <c r="G478" s="304">
        <v>3</v>
      </c>
      <c r="H478" s="34">
        <v>0</v>
      </c>
      <c r="I478" s="35">
        <v>0</v>
      </c>
      <c r="J478" s="106">
        <v>0</v>
      </c>
      <c r="M478" s="313">
        <f t="shared" si="9"/>
        <v>1.5</v>
      </c>
    </row>
    <row r="479" spans="1:13" x14ac:dyDescent="0.2">
      <c r="A479">
        <v>478</v>
      </c>
      <c r="B479" s="111" t="s">
        <v>728</v>
      </c>
      <c r="C479" s="54">
        <v>83372</v>
      </c>
      <c r="D479" s="211">
        <v>1</v>
      </c>
      <c r="E479" s="141" t="s">
        <v>1146</v>
      </c>
      <c r="F479" s="33" t="s">
        <v>1146</v>
      </c>
      <c r="G479" s="304">
        <v>3</v>
      </c>
      <c r="H479" s="34">
        <v>0</v>
      </c>
      <c r="I479" s="35">
        <v>0</v>
      </c>
      <c r="J479" s="106">
        <v>0</v>
      </c>
      <c r="M479" s="313">
        <f t="shared" si="9"/>
        <v>1.5</v>
      </c>
    </row>
    <row r="480" spans="1:13" x14ac:dyDescent="0.2">
      <c r="A480">
        <v>479</v>
      </c>
      <c r="B480" s="138" t="s">
        <v>432</v>
      </c>
      <c r="C480" s="53" t="s">
        <v>433</v>
      </c>
      <c r="D480" s="211" t="s">
        <v>979</v>
      </c>
      <c r="E480" s="141" t="s">
        <v>863</v>
      </c>
      <c r="F480" s="33" t="s">
        <v>1057</v>
      </c>
      <c r="G480" s="116"/>
      <c r="H480" s="34">
        <v>13.52</v>
      </c>
      <c r="I480" s="35">
        <v>0</v>
      </c>
      <c r="J480" s="107">
        <v>0</v>
      </c>
      <c r="M480" s="313">
        <f t="shared" si="9"/>
        <v>0</v>
      </c>
    </row>
    <row r="481" spans="1:13" x14ac:dyDescent="0.2">
      <c r="A481">
        <v>480</v>
      </c>
      <c r="B481" s="110" t="s">
        <v>434</v>
      </c>
      <c r="C481" s="54" t="s">
        <v>435</v>
      </c>
      <c r="D481" s="211" t="s">
        <v>979</v>
      </c>
      <c r="E481" s="141" t="s">
        <v>1462</v>
      </c>
      <c r="F481" s="33" t="s">
        <v>1057</v>
      </c>
      <c r="G481" s="116"/>
      <c r="H481" s="34">
        <v>46.73</v>
      </c>
      <c r="I481" s="35">
        <v>0</v>
      </c>
      <c r="J481" s="106">
        <v>0</v>
      </c>
      <c r="M481" s="313">
        <f t="shared" si="9"/>
        <v>0</v>
      </c>
    </row>
    <row r="482" spans="1:13" x14ac:dyDescent="0.2">
      <c r="A482">
        <v>481</v>
      </c>
      <c r="B482" s="138" t="s">
        <v>444</v>
      </c>
      <c r="C482" s="54" t="s">
        <v>445</v>
      </c>
      <c r="D482" s="211" t="s">
        <v>979</v>
      </c>
      <c r="E482" s="141" t="s">
        <v>1466</v>
      </c>
      <c r="F482" s="33" t="s">
        <v>1057</v>
      </c>
      <c r="G482" s="304">
        <v>0</v>
      </c>
      <c r="H482" s="34">
        <v>13.04</v>
      </c>
      <c r="I482" s="35">
        <v>0</v>
      </c>
      <c r="J482" s="106">
        <v>0</v>
      </c>
      <c r="M482" s="313">
        <f t="shared" si="9"/>
        <v>0</v>
      </c>
    </row>
    <row r="483" spans="1:13" x14ac:dyDescent="0.2">
      <c r="A483">
        <v>482</v>
      </c>
      <c r="B483" s="138" t="s">
        <v>446</v>
      </c>
      <c r="C483" s="53" t="s">
        <v>447</v>
      </c>
      <c r="D483" s="211" t="s">
        <v>979</v>
      </c>
      <c r="E483" s="141" t="s">
        <v>863</v>
      </c>
      <c r="F483" s="33" t="s">
        <v>1057</v>
      </c>
      <c r="G483" s="304">
        <v>0</v>
      </c>
      <c r="H483" s="34">
        <v>7.26</v>
      </c>
      <c r="I483" s="35">
        <v>0</v>
      </c>
      <c r="J483" s="107">
        <v>0</v>
      </c>
      <c r="M483" s="313">
        <f t="shared" si="9"/>
        <v>0</v>
      </c>
    </row>
    <row r="484" spans="1:13" x14ac:dyDescent="0.2">
      <c r="A484">
        <v>483</v>
      </c>
      <c r="B484" s="138" t="s">
        <v>448</v>
      </c>
      <c r="C484" s="52" t="s">
        <v>449</v>
      </c>
      <c r="D484" s="211" t="s">
        <v>979</v>
      </c>
      <c r="E484" s="141" t="s">
        <v>1463</v>
      </c>
      <c r="F484" s="33" t="s">
        <v>1057</v>
      </c>
      <c r="G484" s="304">
        <v>0</v>
      </c>
      <c r="H484" s="34">
        <v>38.08</v>
      </c>
      <c r="I484" s="35">
        <v>0</v>
      </c>
      <c r="J484" s="105">
        <v>0</v>
      </c>
      <c r="M484" s="313">
        <f t="shared" si="9"/>
        <v>0</v>
      </c>
    </row>
    <row r="485" spans="1:13" x14ac:dyDescent="0.2">
      <c r="A485">
        <v>484</v>
      </c>
      <c r="B485" s="140" t="s">
        <v>450</v>
      </c>
      <c r="C485" s="54" t="s">
        <v>451</v>
      </c>
      <c r="D485" s="211" t="s">
        <v>979</v>
      </c>
      <c r="E485" s="141" t="s">
        <v>864</v>
      </c>
      <c r="F485" s="33" t="s">
        <v>1057</v>
      </c>
      <c r="G485" s="304">
        <v>0</v>
      </c>
      <c r="H485" s="34">
        <v>29.03</v>
      </c>
      <c r="I485" s="35">
        <v>0</v>
      </c>
      <c r="J485" s="106">
        <v>0</v>
      </c>
      <c r="M485" s="313">
        <f t="shared" si="9"/>
        <v>0</v>
      </c>
    </row>
    <row r="486" spans="1:13" ht="38.25" x14ac:dyDescent="0.2">
      <c r="A486">
        <v>485</v>
      </c>
      <c r="B486" s="379" t="s">
        <v>477</v>
      </c>
      <c r="C486" s="354" t="s">
        <v>866</v>
      </c>
      <c r="D486" s="284" t="s">
        <v>1060</v>
      </c>
      <c r="E486" s="285" t="s">
        <v>1485</v>
      </c>
      <c r="F486" s="286" t="s">
        <v>25</v>
      </c>
      <c r="G486" s="363"/>
      <c r="H486" s="359">
        <v>41.14</v>
      </c>
      <c r="I486" s="360">
        <v>0</v>
      </c>
      <c r="J486" s="362">
        <v>0</v>
      </c>
      <c r="M486" s="313">
        <f t="shared" si="9"/>
        <v>0</v>
      </c>
    </row>
    <row r="487" spans="1:13" x14ac:dyDescent="0.2">
      <c r="A487">
        <v>486</v>
      </c>
      <c r="B487" s="228" t="s">
        <v>495</v>
      </c>
      <c r="C487" s="54" t="s">
        <v>294</v>
      </c>
      <c r="D487" s="211" t="s">
        <v>979</v>
      </c>
      <c r="E487" s="141" t="s">
        <v>1338</v>
      </c>
      <c r="F487" s="33" t="s">
        <v>1057</v>
      </c>
      <c r="G487" s="304">
        <v>0</v>
      </c>
      <c r="H487" s="34">
        <v>27.68</v>
      </c>
      <c r="I487" s="35">
        <v>0</v>
      </c>
      <c r="J487" s="106">
        <v>0</v>
      </c>
      <c r="M487" s="313">
        <f t="shared" si="9"/>
        <v>0</v>
      </c>
    </row>
    <row r="488" spans="1:13" x14ac:dyDescent="0.2">
      <c r="A488">
        <v>487</v>
      </c>
      <c r="B488" s="228" t="s">
        <v>538</v>
      </c>
      <c r="C488" s="119" t="s">
        <v>496</v>
      </c>
      <c r="D488" s="211" t="s">
        <v>979</v>
      </c>
      <c r="E488" s="141" t="s">
        <v>1495</v>
      </c>
      <c r="F488" s="33" t="s">
        <v>1057</v>
      </c>
      <c r="G488" s="304">
        <v>0</v>
      </c>
      <c r="H488" s="34">
        <v>26.38</v>
      </c>
      <c r="I488" s="35">
        <v>0</v>
      </c>
      <c r="J488" s="229">
        <v>0</v>
      </c>
      <c r="M488" s="313">
        <f t="shared" si="9"/>
        <v>0</v>
      </c>
    </row>
    <row r="489" spans="1:13" ht="25.5" x14ac:dyDescent="0.2">
      <c r="A489">
        <v>488</v>
      </c>
      <c r="B489" s="111" t="s">
        <v>498</v>
      </c>
      <c r="C489" s="52" t="s">
        <v>499</v>
      </c>
      <c r="D489" s="211" t="s">
        <v>979</v>
      </c>
      <c r="E489" s="141" t="s">
        <v>1497</v>
      </c>
      <c r="F489" s="33" t="s">
        <v>1057</v>
      </c>
      <c r="G489" s="304">
        <v>0</v>
      </c>
      <c r="H489" s="34">
        <v>22.4</v>
      </c>
      <c r="I489" s="35">
        <v>0</v>
      </c>
      <c r="J489" s="105">
        <v>0</v>
      </c>
      <c r="M489" s="313">
        <f t="shared" si="9"/>
        <v>0</v>
      </c>
    </row>
    <row r="490" spans="1:13" x14ac:dyDescent="0.2">
      <c r="A490">
        <v>489</v>
      </c>
      <c r="B490" s="111" t="s">
        <v>505</v>
      </c>
      <c r="C490" s="54" t="s">
        <v>501</v>
      </c>
      <c r="D490" s="211" t="s">
        <v>979</v>
      </c>
      <c r="E490" s="141" t="s">
        <v>1498</v>
      </c>
      <c r="F490" s="33" t="s">
        <v>25</v>
      </c>
      <c r="G490" s="304">
        <v>0</v>
      </c>
      <c r="H490" s="34">
        <v>2.29</v>
      </c>
      <c r="I490" s="35">
        <v>0</v>
      </c>
      <c r="J490" s="106">
        <v>0</v>
      </c>
      <c r="M490" s="313">
        <f t="shared" si="9"/>
        <v>0</v>
      </c>
    </row>
    <row r="491" spans="1:13" x14ac:dyDescent="0.2">
      <c r="A491">
        <v>490</v>
      </c>
      <c r="B491" s="111" t="s">
        <v>1063</v>
      </c>
      <c r="C491" s="54"/>
      <c r="D491" s="211">
        <v>1</v>
      </c>
      <c r="E491" s="141" t="s">
        <v>1146</v>
      </c>
      <c r="F491" s="33" t="s">
        <v>1146</v>
      </c>
      <c r="G491" s="304">
        <v>0</v>
      </c>
      <c r="H491" s="34">
        <v>0</v>
      </c>
      <c r="I491" s="35">
        <v>0</v>
      </c>
      <c r="J491" s="106">
        <v>0</v>
      </c>
      <c r="M491" s="313">
        <f t="shared" si="9"/>
        <v>0</v>
      </c>
    </row>
    <row r="492" spans="1:13" x14ac:dyDescent="0.2">
      <c r="A492">
        <v>491</v>
      </c>
      <c r="B492" s="111" t="s">
        <v>1064</v>
      </c>
      <c r="C492" s="54"/>
      <c r="D492" s="211">
        <v>1</v>
      </c>
      <c r="E492" s="141" t="s">
        <v>1146</v>
      </c>
      <c r="F492" s="33" t="s">
        <v>1146</v>
      </c>
      <c r="G492" s="304">
        <v>0</v>
      </c>
      <c r="H492" s="34">
        <v>0</v>
      </c>
      <c r="I492" s="35">
        <v>0</v>
      </c>
      <c r="J492" s="106">
        <v>0</v>
      </c>
      <c r="M492" s="313">
        <f t="shared" si="9"/>
        <v>0</v>
      </c>
    </row>
    <row r="493" spans="1:13" x14ac:dyDescent="0.2">
      <c r="A493">
        <v>492</v>
      </c>
      <c r="B493" s="111" t="s">
        <v>617</v>
      </c>
      <c r="C493" s="47" t="s">
        <v>94</v>
      </c>
      <c r="D493" s="211" t="s">
        <v>979</v>
      </c>
      <c r="E493" s="141" t="s">
        <v>1212</v>
      </c>
      <c r="F493" s="33" t="s">
        <v>1057</v>
      </c>
      <c r="G493" s="304">
        <v>0</v>
      </c>
      <c r="H493" s="34">
        <v>69.84</v>
      </c>
      <c r="I493" s="35">
        <v>0</v>
      </c>
      <c r="J493" s="106">
        <v>0</v>
      </c>
      <c r="M493" s="313">
        <f t="shared" si="9"/>
        <v>0</v>
      </c>
    </row>
    <row r="494" spans="1:13" ht="25.5" x14ac:dyDescent="0.2">
      <c r="A494">
        <v>493</v>
      </c>
      <c r="B494" s="111" t="s">
        <v>628</v>
      </c>
      <c r="C494" s="54" t="s">
        <v>520</v>
      </c>
      <c r="D494" s="211" t="s">
        <v>979</v>
      </c>
      <c r="E494" s="141" t="s">
        <v>1531</v>
      </c>
      <c r="F494" s="33" t="s">
        <v>1057</v>
      </c>
      <c r="G494" s="304">
        <v>0</v>
      </c>
      <c r="H494" s="34">
        <v>123.91</v>
      </c>
      <c r="I494" s="35">
        <v>0</v>
      </c>
      <c r="J494" s="106">
        <v>0</v>
      </c>
      <c r="M494" s="313">
        <f t="shared" si="9"/>
        <v>0</v>
      </c>
    </row>
    <row r="495" spans="1:13" x14ac:dyDescent="0.2">
      <c r="A495">
        <v>494</v>
      </c>
      <c r="B495" s="111" t="s">
        <v>618</v>
      </c>
      <c r="C495" s="54" t="s">
        <v>80</v>
      </c>
      <c r="D495" s="211" t="s">
        <v>979</v>
      </c>
      <c r="E495" s="141" t="s">
        <v>1532</v>
      </c>
      <c r="F495" s="33" t="s">
        <v>1170</v>
      </c>
      <c r="G495" s="304">
        <v>0</v>
      </c>
      <c r="H495" s="34">
        <v>425.97</v>
      </c>
      <c r="I495" s="35">
        <v>0</v>
      </c>
      <c r="J495" s="106">
        <v>0</v>
      </c>
      <c r="M495" s="313">
        <f t="shared" si="9"/>
        <v>0</v>
      </c>
    </row>
    <row r="496" spans="1:13" x14ac:dyDescent="0.2">
      <c r="A496">
        <v>495</v>
      </c>
      <c r="B496" s="111" t="s">
        <v>619</v>
      </c>
      <c r="C496" s="53" t="s">
        <v>521</v>
      </c>
      <c r="D496" s="211" t="s">
        <v>979</v>
      </c>
      <c r="E496" s="141" t="s">
        <v>1424</v>
      </c>
      <c r="F496" s="33" t="s">
        <v>1057</v>
      </c>
      <c r="G496" s="304">
        <v>0</v>
      </c>
      <c r="H496" s="34">
        <v>13.02</v>
      </c>
      <c r="I496" s="35">
        <v>0</v>
      </c>
      <c r="J496" s="107">
        <v>0</v>
      </c>
      <c r="M496" s="313">
        <f t="shared" si="9"/>
        <v>0</v>
      </c>
    </row>
    <row r="497" spans="1:13" x14ac:dyDescent="0.2">
      <c r="A497">
        <v>496</v>
      </c>
      <c r="B497" s="111" t="s">
        <v>620</v>
      </c>
      <c r="C497" s="53" t="s">
        <v>454</v>
      </c>
      <c r="D497" s="211" t="s">
        <v>979</v>
      </c>
      <c r="E497" s="141" t="s">
        <v>1533</v>
      </c>
      <c r="F497" s="33" t="s">
        <v>1057</v>
      </c>
      <c r="G497" s="304">
        <v>0</v>
      </c>
      <c r="H497" s="34">
        <v>34.6</v>
      </c>
      <c r="I497" s="35">
        <v>0</v>
      </c>
      <c r="J497" s="107">
        <v>0</v>
      </c>
      <c r="M497" s="313">
        <f t="shared" si="9"/>
        <v>0</v>
      </c>
    </row>
    <row r="498" spans="1:13" ht="25.5" x14ac:dyDescent="0.2">
      <c r="A498">
        <v>497</v>
      </c>
      <c r="B498" s="218" t="s">
        <v>625</v>
      </c>
      <c r="C498" s="55" t="s">
        <v>524</v>
      </c>
      <c r="D498" s="212" t="s">
        <v>979</v>
      </c>
      <c r="E498" s="213" t="s">
        <v>1538</v>
      </c>
      <c r="F498" s="51" t="s">
        <v>1057</v>
      </c>
      <c r="G498" s="304">
        <v>0</v>
      </c>
      <c r="H498" s="34">
        <v>207.02</v>
      </c>
      <c r="I498" s="276">
        <v>0</v>
      </c>
      <c r="J498" s="217">
        <v>0</v>
      </c>
      <c r="M498" s="313">
        <f t="shared" si="9"/>
        <v>0</v>
      </c>
    </row>
  </sheetData>
  <autoFilter ref="B1:J498" xr:uid="{00000000-0009-0000-0000-000003000000}">
    <sortState xmlns:xlrd2="http://schemas.microsoft.com/office/spreadsheetml/2017/richdata2" ref="B2:J498">
      <sortCondition descending="1" ref="I2:I498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7FDE-DD19-4A39-B5D4-91E342DD6F61}">
  <sheetPr>
    <pageSetUpPr fitToPage="1"/>
  </sheetPr>
  <dimension ref="A1:EG62"/>
  <sheetViews>
    <sheetView showZeros="0" zoomScale="90" zoomScaleNormal="90" zoomScaleSheetLayoutView="100" workbookViewId="0">
      <selection activeCell="I17" sqref="I17"/>
    </sheetView>
  </sheetViews>
  <sheetFormatPr defaultColWidth="9.140625" defaultRowHeight="12.75" x14ac:dyDescent="0.2"/>
  <cols>
    <col min="1" max="1" width="16" style="1" customWidth="1"/>
    <col min="2" max="2" width="76.28515625" style="2" customWidth="1"/>
    <col min="3" max="4" width="21.28515625" style="4" customWidth="1"/>
    <col min="5" max="5" width="13.140625" style="5" customWidth="1"/>
    <col min="6" max="16384" width="9.140625" style="153"/>
  </cols>
  <sheetData>
    <row r="1" spans="1:5" ht="30" x14ac:dyDescent="0.2">
      <c r="A1" s="91"/>
      <c r="B1" s="598" t="s">
        <v>0</v>
      </c>
      <c r="C1" s="598"/>
      <c r="D1" s="598"/>
      <c r="E1" s="599"/>
    </row>
    <row r="2" spans="1:5" x14ac:dyDescent="0.2">
      <c r="A2" s="93"/>
      <c r="B2" s="600" t="s">
        <v>1</v>
      </c>
      <c r="C2" s="600"/>
      <c r="D2" s="600"/>
      <c r="E2" s="601"/>
    </row>
    <row r="3" spans="1:5" ht="18" x14ac:dyDescent="0.2">
      <c r="A3" s="93"/>
      <c r="B3" s="602" t="s">
        <v>934</v>
      </c>
      <c r="C3" s="602"/>
      <c r="D3" s="602"/>
      <c r="E3" s="603"/>
    </row>
    <row r="4" spans="1:5" ht="15.75" x14ac:dyDescent="0.2">
      <c r="A4" s="93"/>
      <c r="B4" s="11"/>
      <c r="C4" s="12"/>
      <c r="D4" s="12"/>
      <c r="E4" s="94"/>
    </row>
    <row r="5" spans="1:5" s="154" customFormat="1" ht="15.75" x14ac:dyDescent="0.2">
      <c r="A5" s="95" t="s">
        <v>2</v>
      </c>
      <c r="B5" s="592" t="str">
        <f>Orçamento!D5</f>
        <v>ATA DE PINTURA GERAL NOS PRÓPRIOS PÚBLICOS</v>
      </c>
      <c r="E5" s="98"/>
    </row>
    <row r="6" spans="1:5" s="154" customFormat="1" ht="7.5" customHeight="1" x14ac:dyDescent="0.2">
      <c r="A6" s="96"/>
      <c r="B6" s="16"/>
      <c r="E6" s="94"/>
    </row>
    <row r="7" spans="1:5" s="154" customFormat="1" ht="31.5" x14ac:dyDescent="0.2">
      <c r="A7" s="95" t="s">
        <v>3</v>
      </c>
      <c r="B7" s="592" t="str">
        <f>Orçamento!D7</f>
        <v>REPAROS E ACABAMENTOS</v>
      </c>
      <c r="C7" s="523"/>
      <c r="D7" s="523"/>
      <c r="E7" s="101"/>
    </row>
    <row r="8" spans="1:5" s="154" customFormat="1" ht="7.5" customHeight="1" x14ac:dyDescent="0.2">
      <c r="A8" s="97"/>
      <c r="B8" s="14"/>
      <c r="C8" s="12"/>
      <c r="D8" s="12"/>
      <c r="E8" s="101"/>
    </row>
    <row r="9" spans="1:5" s="154" customFormat="1" ht="15.75" x14ac:dyDescent="0.25">
      <c r="A9" s="97" t="s">
        <v>6</v>
      </c>
      <c r="B9" s="593" t="str">
        <f>Orçamento!D9</f>
        <v>MUNÍCIPIO DE ITAPEVI</v>
      </c>
      <c r="C9" s="579" t="s">
        <v>7</v>
      </c>
      <c r="D9" s="617">
        <f>Orçamento!I9</f>
        <v>0</v>
      </c>
      <c r="E9" s="618"/>
    </row>
    <row r="10" spans="1:5" s="154" customFormat="1" ht="7.5" customHeight="1" x14ac:dyDescent="0.2">
      <c r="A10" s="99"/>
      <c r="B10" s="16"/>
      <c r="C10" s="18"/>
      <c r="D10" s="18"/>
      <c r="E10" s="100"/>
    </row>
    <row r="11" spans="1:5" s="154" customFormat="1" ht="16.5" thickBot="1" x14ac:dyDescent="0.25">
      <c r="A11" s="230" t="s">
        <v>529</v>
      </c>
      <c r="B11" s="594" t="str">
        <f>Orçamento!D11</f>
        <v>FDE ABR/26 ; SIURB EDIF JAN/26 ; SINAPI JUN/26 ; CDHU 202 (MAI/26)</v>
      </c>
      <c r="C11" s="522"/>
      <c r="D11" s="522"/>
      <c r="E11" s="239"/>
    </row>
    <row r="12" spans="1:5" ht="13.5" thickBot="1" x14ac:dyDescent="0.25">
      <c r="A12" s="102"/>
      <c r="B12" s="20"/>
      <c r="C12" s="21"/>
      <c r="D12" s="21"/>
      <c r="E12" s="103"/>
    </row>
    <row r="13" spans="1:5" s="155" customFormat="1" ht="36.75" thickBot="1" x14ac:dyDescent="0.25">
      <c r="A13" s="128" t="s">
        <v>530</v>
      </c>
      <c r="B13" s="129" t="s">
        <v>908</v>
      </c>
      <c r="C13" s="132" t="s">
        <v>1720</v>
      </c>
      <c r="D13" s="132" t="s">
        <v>1721</v>
      </c>
      <c r="E13" s="133" t="s">
        <v>13</v>
      </c>
    </row>
    <row r="14" spans="1:5" s="156" customFormat="1" ht="15.75" thickBot="1" x14ac:dyDescent="0.3">
      <c r="A14" s="569">
        <v>1</v>
      </c>
      <c r="B14" s="525" t="str">
        <f>Orçamento!D14</f>
        <v>SERVIÇOS PRELIMINARES</v>
      </c>
      <c r="C14" s="595">
        <f>Orçamento!H14</f>
        <v>0</v>
      </c>
      <c r="D14" s="596">
        <f>Orçamento!I14</f>
        <v>0</v>
      </c>
      <c r="E14" s="583" t="e">
        <f>Orçamento!J14</f>
        <v>#DIV/0!</v>
      </c>
    </row>
    <row r="15" spans="1:5" s="156" customFormat="1" ht="15.75" thickBot="1" x14ac:dyDescent="0.3">
      <c r="A15" s="569">
        <v>2</v>
      </c>
      <c r="B15" s="525" t="str">
        <f>Orçamento!D24</f>
        <v>REVESTIMENTOS</v>
      </c>
      <c r="C15" s="595">
        <f>Orçamento!H24</f>
        <v>0</v>
      </c>
      <c r="D15" s="596">
        <f>Orçamento!I24</f>
        <v>0</v>
      </c>
      <c r="E15" s="583" t="e">
        <f>Orçamento!J24</f>
        <v>#DIV/0!</v>
      </c>
    </row>
    <row r="16" spans="1:5" ht="15.75" thickBot="1" x14ac:dyDescent="0.3">
      <c r="A16" s="569">
        <v>3</v>
      </c>
      <c r="B16" s="525" t="str">
        <f>Orçamento!D36</f>
        <v>PINTURAS</v>
      </c>
      <c r="C16" s="595">
        <f>Orçamento!H36</f>
        <v>0</v>
      </c>
      <c r="D16" s="596">
        <f>Orçamento!I36</f>
        <v>0</v>
      </c>
      <c r="E16" s="583" t="e">
        <f>Orçamento!J36</f>
        <v>#DIV/0!</v>
      </c>
    </row>
    <row r="17" spans="1:5" ht="15.75" thickBot="1" x14ac:dyDescent="0.3">
      <c r="A17" s="569">
        <v>4</v>
      </c>
      <c r="B17" s="525" t="str">
        <f>Orçamento!D75</f>
        <v>SERVIÇOS COMPLEMENTARES</v>
      </c>
      <c r="C17" s="595">
        <f>Orçamento!H75</f>
        <v>0</v>
      </c>
      <c r="D17" s="596">
        <f>Orçamento!I75</f>
        <v>0</v>
      </c>
      <c r="E17" s="583" t="e">
        <f>Orçamento!J75</f>
        <v>#DIV/0!</v>
      </c>
    </row>
    <row r="18" spans="1:5" ht="18.75" thickBot="1" x14ac:dyDescent="0.25">
      <c r="A18" s="272" t="s">
        <v>929</v>
      </c>
      <c r="B18" s="274"/>
      <c r="C18" s="589">
        <f>C14+C15+C16+C17</f>
        <v>0</v>
      </c>
      <c r="D18" s="589">
        <f>D14+D15+D16+D17</f>
        <v>0</v>
      </c>
      <c r="E18" s="590" t="e">
        <f>E14+E15+E16+E17</f>
        <v>#DIV/0!</v>
      </c>
    </row>
    <row r="19" spans="1:5" ht="7.5" customHeight="1" x14ac:dyDescent="0.2">
      <c r="A19" s="539"/>
      <c r="B19" s="540"/>
      <c r="C19" s="543"/>
      <c r="D19" s="543"/>
      <c r="E19" s="531"/>
    </row>
    <row r="20" spans="1:5" ht="15.75" x14ac:dyDescent="0.2">
      <c r="A20" s="278"/>
      <c r="B20" s="280"/>
      <c r="C20" s="61">
        <f>Orçamento!H81</f>
        <v>0</v>
      </c>
      <c r="D20" s="61"/>
      <c r="E20" s="60"/>
    </row>
    <row r="21" spans="1:5" ht="15" x14ac:dyDescent="0.2">
      <c r="A21" s="8"/>
      <c r="B21" s="59"/>
      <c r="C21" s="61"/>
      <c r="D21" s="61"/>
      <c r="E21" s="60"/>
    </row>
    <row r="22" spans="1:5" ht="15" x14ac:dyDescent="0.2">
      <c r="A22" s="8"/>
      <c r="B22" s="59"/>
      <c r="C22" s="61"/>
      <c r="D22" s="61"/>
      <c r="E22" s="60"/>
    </row>
    <row r="23" spans="1:5" ht="15" x14ac:dyDescent="0.2">
      <c r="A23" s="8"/>
      <c r="B23" s="59"/>
      <c r="C23" s="61"/>
      <c r="D23" s="61"/>
      <c r="E23" s="60"/>
    </row>
    <row r="24" spans="1:5" ht="15" x14ac:dyDescent="0.2">
      <c r="A24" s="8"/>
      <c r="B24" s="59"/>
      <c r="C24" s="61"/>
      <c r="D24" s="61"/>
      <c r="E24" s="60"/>
    </row>
    <row r="25" spans="1:5" ht="15" x14ac:dyDescent="0.2">
      <c r="A25" s="8"/>
      <c r="B25" s="59"/>
      <c r="C25" s="61"/>
      <c r="D25" s="61"/>
      <c r="E25" s="60"/>
    </row>
    <row r="27" spans="1:5" ht="15" customHeight="1" x14ac:dyDescent="0.2">
      <c r="B27" s="64"/>
      <c r="C27" s="244"/>
      <c r="D27" s="244"/>
    </row>
    <row r="28" spans="1:5" x14ac:dyDescent="0.2">
      <c r="B28" s="60"/>
      <c r="C28" s="245"/>
      <c r="D28" s="245"/>
    </row>
    <row r="29" spans="1:5" x14ac:dyDescent="0.2">
      <c r="B29" s="60"/>
      <c r="C29" s="245"/>
      <c r="D29" s="245"/>
    </row>
    <row r="30" spans="1:5" x14ac:dyDescent="0.2">
      <c r="E30" s="153"/>
    </row>
    <row r="31" spans="1:5" ht="15.75" x14ac:dyDescent="0.2">
      <c r="A31" s="153"/>
      <c r="B31" s="153"/>
      <c r="C31" s="244"/>
      <c r="D31" s="244"/>
      <c r="E31" s="153"/>
    </row>
    <row r="32" spans="1:5" x14ac:dyDescent="0.2">
      <c r="A32" s="153"/>
      <c r="B32" s="153"/>
      <c r="C32" s="245"/>
      <c r="D32" s="245"/>
      <c r="E32" s="153"/>
    </row>
    <row r="33" spans="1:137" s="5" customFormat="1" x14ac:dyDescent="0.2">
      <c r="A33" s="153"/>
      <c r="B33" s="153"/>
      <c r="C33" s="245"/>
      <c r="D33" s="245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</row>
    <row r="49" spans="1:5" x14ac:dyDescent="0.2">
      <c r="E49" s="6"/>
    </row>
    <row r="50" spans="1:5" x14ac:dyDescent="0.2">
      <c r="A50" s="153"/>
      <c r="B50" s="1"/>
      <c r="C50" s="5"/>
      <c r="D50" s="5"/>
      <c r="E50" s="6"/>
    </row>
    <row r="51" spans="1:5" x14ac:dyDescent="0.2">
      <c r="A51" s="153"/>
      <c r="B51" s="1"/>
      <c r="C51" s="5"/>
      <c r="D51" s="5"/>
      <c r="E51" s="6"/>
    </row>
    <row r="52" spans="1:5" x14ac:dyDescent="0.2">
      <c r="A52" s="153"/>
      <c r="B52" s="1"/>
      <c r="C52" s="5"/>
      <c r="D52" s="5"/>
      <c r="E52" s="6"/>
    </row>
    <row r="53" spans="1:5" x14ac:dyDescent="0.2">
      <c r="A53" s="153"/>
      <c r="B53" s="1"/>
      <c r="C53" s="5"/>
      <c r="D53" s="5"/>
      <c r="E53" s="6"/>
    </row>
    <row r="54" spans="1:5" x14ac:dyDescent="0.2">
      <c r="A54" s="153"/>
      <c r="B54" s="1"/>
      <c r="C54" s="5"/>
      <c r="D54" s="5"/>
      <c r="E54" s="6"/>
    </row>
    <row r="55" spans="1:5" x14ac:dyDescent="0.2">
      <c r="A55" s="153"/>
      <c r="B55" s="1"/>
      <c r="C55" s="5"/>
      <c r="D55" s="5"/>
      <c r="E55" s="6"/>
    </row>
    <row r="56" spans="1:5" x14ac:dyDescent="0.2">
      <c r="A56" s="153"/>
      <c r="B56" s="1"/>
      <c r="C56" s="5"/>
      <c r="D56" s="5"/>
      <c r="E56" s="6"/>
    </row>
    <row r="57" spans="1:5" x14ac:dyDescent="0.2">
      <c r="A57" s="153"/>
      <c r="B57" s="1"/>
      <c r="C57" s="5"/>
      <c r="D57" s="5"/>
      <c r="E57" s="6"/>
    </row>
    <row r="58" spans="1:5" x14ac:dyDescent="0.2">
      <c r="A58" s="153"/>
      <c r="B58" s="1"/>
      <c r="C58" s="5"/>
      <c r="D58" s="5"/>
      <c r="E58" s="6"/>
    </row>
    <row r="59" spans="1:5" x14ac:dyDescent="0.2">
      <c r="A59" s="153"/>
      <c r="B59" s="1"/>
      <c r="C59" s="5"/>
      <c r="D59" s="5"/>
      <c r="E59" s="6"/>
    </row>
    <row r="60" spans="1:5" x14ac:dyDescent="0.2">
      <c r="A60" s="153"/>
      <c r="B60" s="1"/>
      <c r="C60" s="5"/>
      <c r="D60" s="5"/>
      <c r="E60" s="6"/>
    </row>
    <row r="61" spans="1:5" x14ac:dyDescent="0.2">
      <c r="A61" s="153"/>
      <c r="B61" s="1"/>
      <c r="C61" s="5"/>
      <c r="D61" s="5"/>
      <c r="E61" s="6"/>
    </row>
    <row r="62" spans="1:5" x14ac:dyDescent="0.2">
      <c r="A62" s="153"/>
      <c r="B62" s="1"/>
      <c r="C62" s="5"/>
      <c r="D62" s="5"/>
    </row>
  </sheetData>
  <sheetProtection algorithmName="SHA-512" hashValue="JaDwneER7gNZXpNUDb1tlR6wMqwHx9h6o8Iw8Fa2raA0hN3ld0+RY2yldA8gnNu97yGlugVX7s8FVDSUsKz+iQ==" saltValue="qD2eqaGnLppfl/I9qzSCCQ==" spinCount="100000" sheet="1"/>
  <autoFilter ref="A13:E25" xr:uid="{00000000-0009-0000-0000-000000000000}"/>
  <mergeCells count="4">
    <mergeCell ref="D9:E9"/>
    <mergeCell ref="B1:E1"/>
    <mergeCell ref="B2:E2"/>
    <mergeCell ref="B3:E3"/>
  </mergeCells>
  <printOptions horizontalCentered="1"/>
  <pageMargins left="0.23622047244094491" right="0.23622047244094491" top="0.55118110236220474" bottom="0.55118110236220474" header="0.51181102362204722" footer="0.31496062992125984"/>
  <pageSetup paperSize="9" scale="98" firstPageNumber="0" fitToHeight="0" orientation="landscape" r:id="rId1"/>
  <headerFooter alignWithMargins="0">
    <oddFooter>&amp;R&amp;9PÁG.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CQ63"/>
  <sheetViews>
    <sheetView view="pageBreakPreview" zoomScale="70" zoomScaleNormal="40" zoomScaleSheetLayoutView="55" workbookViewId="0">
      <selection activeCell="B31" sqref="B31:B32"/>
    </sheetView>
  </sheetViews>
  <sheetFormatPr defaultColWidth="9.140625" defaultRowHeight="12.75" x14ac:dyDescent="0.2"/>
  <cols>
    <col min="1" max="1" width="16.7109375" style="65" customWidth="1"/>
    <col min="2" max="2" width="65.42578125" style="65" customWidth="1"/>
    <col min="3" max="3" width="12.28515625" style="259" customWidth="1"/>
    <col min="4" max="4" width="30.28515625" style="260" bestFit="1" customWidth="1"/>
    <col min="5" max="10" width="9.140625" style="65" customWidth="1"/>
    <col min="11" max="12" width="9.140625" style="67" customWidth="1"/>
    <col min="13" max="13" width="9.140625" style="65" customWidth="1"/>
    <col min="14" max="14" width="9.140625" style="68" customWidth="1"/>
    <col min="15" max="96" width="9.140625" style="65" customWidth="1"/>
    <col min="97" max="16384" width="9.140625" style="65"/>
  </cols>
  <sheetData>
    <row r="1" spans="1:94" s="8" customFormat="1" ht="30.75" customHeight="1" x14ac:dyDescent="0.2">
      <c r="A1" s="649" t="s">
        <v>0</v>
      </c>
      <c r="B1" s="649"/>
      <c r="C1" s="649"/>
      <c r="D1" s="649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</row>
    <row r="2" spans="1:94" s="8" customFormat="1" ht="22.5" customHeight="1" x14ac:dyDescent="0.2">
      <c r="A2" s="600" t="s">
        <v>1</v>
      </c>
      <c r="B2" s="600"/>
      <c r="C2" s="600"/>
      <c r="D2" s="600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</row>
    <row r="3" spans="1:94" s="8" customFormat="1" ht="9.9499999999999993" customHeight="1" x14ac:dyDescent="0.2">
      <c r="C3" s="189"/>
      <c r="D3" s="189"/>
      <c r="E3" s="189"/>
      <c r="F3" s="189"/>
      <c r="G3" s="69"/>
    </row>
    <row r="4" spans="1:94" s="8" customFormat="1" ht="18" x14ac:dyDescent="0.2">
      <c r="A4" s="602" t="s">
        <v>927</v>
      </c>
      <c r="B4" s="602"/>
      <c r="C4" s="602"/>
      <c r="D4" s="602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</row>
    <row r="5" spans="1:94" s="8" customFormat="1" ht="26.1" customHeight="1" thickBot="1" x14ac:dyDescent="0.25">
      <c r="C5" s="70"/>
      <c r="D5" s="71"/>
      <c r="E5" s="72"/>
      <c r="F5" s="73"/>
      <c r="G5" s="73"/>
    </row>
    <row r="6" spans="1:94" s="8" customFormat="1" ht="7.5" customHeight="1" x14ac:dyDescent="0.2">
      <c r="A6" s="195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197"/>
    </row>
    <row r="7" spans="1:94" s="74" customFormat="1" ht="15.75" customHeight="1" x14ac:dyDescent="0.2">
      <c r="A7" s="95" t="s">
        <v>2</v>
      </c>
      <c r="B7" s="643" t="str">
        <f>Orçamento!D5</f>
        <v>ATA DE PINTURA GERAL NOS PRÓPRIOS PÚBLICOS</v>
      </c>
      <c r="C7" s="643"/>
      <c r="D7" s="643"/>
      <c r="E7" s="639">
        <f>Orçamento!$F$7</f>
        <v>0</v>
      </c>
      <c r="F7" s="639"/>
      <c r="G7" s="639"/>
      <c r="H7" s="658">
        <f>Orçamento!$H$7</f>
        <v>0</v>
      </c>
      <c r="I7" s="658"/>
      <c r="J7" s="658"/>
      <c r="K7" s="261"/>
      <c r="M7" s="9"/>
      <c r="N7" s="9"/>
      <c r="O7" s="639">
        <f>Orçamento!$F$7</f>
        <v>0</v>
      </c>
      <c r="P7" s="639"/>
      <c r="Q7" s="639"/>
      <c r="R7" s="658">
        <f>Orçamento!$H$7</f>
        <v>0</v>
      </c>
      <c r="S7" s="658"/>
      <c r="T7" s="658"/>
      <c r="U7" s="9"/>
      <c r="V7" s="9"/>
      <c r="W7" s="9"/>
      <c r="X7" s="9"/>
      <c r="Y7" s="639">
        <f>Orçamento!$F$7</f>
        <v>0</v>
      </c>
      <c r="Z7" s="639"/>
      <c r="AA7" s="639"/>
      <c r="AB7" s="658">
        <f>Orçamento!$H$7</f>
        <v>0</v>
      </c>
      <c r="AC7" s="658"/>
      <c r="AD7" s="658"/>
      <c r="AE7" s="9"/>
      <c r="AF7" s="9"/>
      <c r="AG7" s="9"/>
      <c r="AH7" s="9"/>
      <c r="AI7" s="639">
        <f>Orçamento!$F$7</f>
        <v>0</v>
      </c>
      <c r="AJ7" s="639"/>
      <c r="AK7" s="639"/>
      <c r="AL7" s="658">
        <f>Orçamento!$H$7</f>
        <v>0</v>
      </c>
      <c r="AM7" s="658"/>
      <c r="AN7" s="658"/>
      <c r="AO7" s="9"/>
      <c r="AP7" s="9"/>
      <c r="AQ7" s="9"/>
      <c r="AR7" s="9"/>
      <c r="AS7" s="639">
        <f>Orçamento!$F$7</f>
        <v>0</v>
      </c>
      <c r="AT7" s="639"/>
      <c r="AU7" s="639"/>
      <c r="AV7" s="658">
        <f>Orçamento!$H$7</f>
        <v>0</v>
      </c>
      <c r="AW7" s="658"/>
      <c r="AX7" s="658"/>
      <c r="AY7" s="9"/>
      <c r="AZ7" s="9"/>
      <c r="BA7" s="14"/>
      <c r="BB7" s="14"/>
      <c r="BC7" s="639">
        <f>Orçamento!$F$7</f>
        <v>0</v>
      </c>
      <c r="BD7" s="639"/>
      <c r="BE7" s="639"/>
      <c r="BF7" s="658">
        <f>Orçamento!$H$7</f>
        <v>0</v>
      </c>
      <c r="BG7" s="658"/>
      <c r="BH7" s="658"/>
      <c r="BI7" s="76"/>
      <c r="BJ7" s="76"/>
      <c r="BK7" s="76"/>
      <c r="BL7" s="76"/>
      <c r="BM7" s="639">
        <f>Orçamento!$F$7</f>
        <v>0</v>
      </c>
      <c r="BN7" s="639"/>
      <c r="BO7" s="639"/>
      <c r="BP7" s="658">
        <f>Orçamento!$H$7</f>
        <v>0</v>
      </c>
      <c r="BQ7" s="658"/>
      <c r="BR7" s="658"/>
      <c r="BS7" s="76"/>
      <c r="BT7" s="76"/>
      <c r="BU7" s="76"/>
      <c r="BV7" s="76"/>
      <c r="BW7" s="639">
        <f>Orçamento!$F$7</f>
        <v>0</v>
      </c>
      <c r="BX7" s="639"/>
      <c r="BY7" s="639"/>
      <c r="BZ7" s="658">
        <f>Orçamento!$H$7</f>
        <v>0</v>
      </c>
      <c r="CA7" s="658"/>
      <c r="CB7" s="658"/>
      <c r="CC7" s="76"/>
      <c r="CD7" s="76"/>
      <c r="CE7" s="76"/>
      <c r="CF7" s="76"/>
      <c r="CG7" s="639">
        <f>Orçamento!$F$7</f>
        <v>0</v>
      </c>
      <c r="CH7" s="639"/>
      <c r="CI7" s="639"/>
      <c r="CJ7" s="658">
        <f>Orçamento!$H$7</f>
        <v>0</v>
      </c>
      <c r="CK7" s="658"/>
      <c r="CL7" s="658"/>
      <c r="CM7" s="76"/>
      <c r="CN7" s="76"/>
      <c r="CO7" s="76"/>
      <c r="CP7" s="199"/>
    </row>
    <row r="8" spans="1:94" s="74" customFormat="1" ht="6" customHeight="1" x14ac:dyDescent="0.2">
      <c r="C8" s="9"/>
      <c r="D8" s="9"/>
      <c r="E8" s="77"/>
      <c r="F8" s="75"/>
      <c r="G8" s="75"/>
      <c r="H8" s="12"/>
      <c r="I8" s="12"/>
      <c r="J8" s="12"/>
      <c r="K8" s="261"/>
      <c r="M8" s="9"/>
      <c r="N8" s="9"/>
      <c r="O8" s="77"/>
      <c r="P8" s="75"/>
      <c r="Q8" s="75"/>
      <c r="R8" s="12"/>
      <c r="S8" s="12"/>
      <c r="T8" s="12"/>
      <c r="U8" s="9"/>
      <c r="V8" s="9"/>
      <c r="W8" s="9"/>
      <c r="X8" s="9"/>
      <c r="Y8" s="77"/>
      <c r="Z8" s="75"/>
      <c r="AA8" s="75"/>
      <c r="AB8" s="12"/>
      <c r="AC8" s="12"/>
      <c r="AD8" s="12"/>
      <c r="AE8" s="9"/>
      <c r="AF8" s="9"/>
      <c r="AG8" s="9"/>
      <c r="AH8" s="9"/>
      <c r="AI8" s="77"/>
      <c r="AJ8" s="75"/>
      <c r="AK8" s="75"/>
      <c r="AL8" s="12"/>
      <c r="AM8" s="12"/>
      <c r="AN8" s="12"/>
      <c r="AO8" s="9"/>
      <c r="AP8" s="9"/>
      <c r="AQ8" s="9"/>
      <c r="AR8" s="9"/>
      <c r="AS8" s="77"/>
      <c r="AT8" s="75"/>
      <c r="AU8" s="75"/>
      <c r="AV8" s="12"/>
      <c r="AW8" s="12"/>
      <c r="AX8" s="12"/>
      <c r="AY8" s="9"/>
      <c r="AZ8" s="9"/>
      <c r="BA8" s="9"/>
      <c r="BB8" s="9"/>
      <c r="BC8" s="77"/>
      <c r="BD8" s="75"/>
      <c r="BE8" s="75"/>
      <c r="BF8" s="12"/>
      <c r="BG8" s="12"/>
      <c r="BH8" s="12"/>
      <c r="BI8" s="9"/>
      <c r="BJ8" s="9"/>
      <c r="BK8" s="9"/>
      <c r="BL8" s="9"/>
      <c r="BM8" s="77"/>
      <c r="BN8" s="75"/>
      <c r="BO8" s="75"/>
      <c r="BP8" s="12"/>
      <c r="BQ8" s="12"/>
      <c r="BR8" s="12"/>
      <c r="BS8" s="9"/>
      <c r="BT8" s="9"/>
      <c r="BU8" s="9"/>
      <c r="BV8" s="9"/>
      <c r="BW8" s="77"/>
      <c r="BX8" s="75"/>
      <c r="BY8" s="75"/>
      <c r="BZ8" s="12"/>
      <c r="CA8" s="12"/>
      <c r="CB8" s="12"/>
      <c r="CC8" s="9"/>
      <c r="CD8" s="9"/>
      <c r="CE8" s="9"/>
      <c r="CF8" s="9"/>
      <c r="CG8" s="77"/>
      <c r="CH8" s="75"/>
      <c r="CI8" s="75"/>
      <c r="CJ8" s="12"/>
      <c r="CK8" s="12"/>
      <c r="CL8" s="12"/>
      <c r="CM8" s="9"/>
      <c r="CN8" s="9"/>
      <c r="CO8" s="9"/>
      <c r="CP8" s="198"/>
    </row>
    <row r="9" spans="1:94" s="74" customFormat="1" ht="15.75" customHeight="1" x14ac:dyDescent="0.2">
      <c r="A9" s="97" t="str">
        <f>CONCATENATE(Orçamento!A7," ",Orçamento!D7)</f>
        <v>Tipo de Intervenção:  REPAROS E ACABAMENTOS</v>
      </c>
      <c r="B9" s="9"/>
      <c r="C9" s="14"/>
      <c r="D9" s="14"/>
      <c r="E9" s="637" t="str">
        <f>Orçamento!$F$9</f>
        <v xml:space="preserve"> Investimento:</v>
      </c>
      <c r="F9" s="637"/>
      <c r="G9" s="637"/>
      <c r="H9" s="638">
        <f>Orçamento!$H$9</f>
        <v>0</v>
      </c>
      <c r="I9" s="638"/>
      <c r="J9" s="638"/>
      <c r="K9" s="261"/>
      <c r="M9" s="14"/>
      <c r="N9" s="14"/>
      <c r="O9" s="637" t="str">
        <f>Orçamento!$F$9</f>
        <v xml:space="preserve"> Investimento:</v>
      </c>
      <c r="P9" s="637"/>
      <c r="Q9" s="637"/>
      <c r="R9" s="638">
        <f>Orçamento!$H$9</f>
        <v>0</v>
      </c>
      <c r="S9" s="638"/>
      <c r="T9" s="638"/>
      <c r="U9" s="14"/>
      <c r="V9" s="14"/>
      <c r="W9" s="14"/>
      <c r="X9" s="14"/>
      <c r="Y9" s="637" t="str">
        <f>Orçamento!$F$9</f>
        <v xml:space="preserve"> Investimento:</v>
      </c>
      <c r="Z9" s="637"/>
      <c r="AA9" s="637"/>
      <c r="AB9" s="638">
        <f>Orçamento!$H$9</f>
        <v>0</v>
      </c>
      <c r="AC9" s="638"/>
      <c r="AD9" s="638"/>
      <c r="AE9" s="14"/>
      <c r="AF9" s="14"/>
      <c r="AG9" s="14"/>
      <c r="AH9" s="14"/>
      <c r="AI9" s="637" t="str">
        <f>Orçamento!$F$9</f>
        <v xml:space="preserve"> Investimento:</v>
      </c>
      <c r="AJ9" s="637"/>
      <c r="AK9" s="637"/>
      <c r="AL9" s="638">
        <f>Orçamento!$H$9</f>
        <v>0</v>
      </c>
      <c r="AM9" s="638"/>
      <c r="AN9" s="638"/>
      <c r="AO9" s="14"/>
      <c r="AP9" s="14"/>
      <c r="AQ9" s="14"/>
      <c r="AR9" s="14"/>
      <c r="AS9" s="637" t="str">
        <f>Orçamento!$F$9</f>
        <v xml:space="preserve"> Investimento:</v>
      </c>
      <c r="AT9" s="637"/>
      <c r="AU9" s="637"/>
      <c r="AV9" s="638">
        <f>Orçamento!$H$9</f>
        <v>0</v>
      </c>
      <c r="AW9" s="638"/>
      <c r="AX9" s="638"/>
      <c r="AY9" s="14"/>
      <c r="AZ9" s="14"/>
      <c r="BA9" s="78"/>
      <c r="BB9" s="78"/>
      <c r="BC9" s="637" t="str">
        <f>Orçamento!$F$9</f>
        <v xml:space="preserve"> Investimento:</v>
      </c>
      <c r="BD9" s="637"/>
      <c r="BE9" s="637"/>
      <c r="BF9" s="638">
        <f>Orçamento!$H$9</f>
        <v>0</v>
      </c>
      <c r="BG9" s="638"/>
      <c r="BH9" s="638"/>
      <c r="BI9" s="79"/>
      <c r="BJ9" s="79"/>
      <c r="BK9" s="79"/>
      <c r="BL9" s="79"/>
      <c r="BM9" s="637" t="str">
        <f>Orçamento!$F$9</f>
        <v xml:space="preserve"> Investimento:</v>
      </c>
      <c r="BN9" s="637"/>
      <c r="BO9" s="637"/>
      <c r="BP9" s="638">
        <f>Orçamento!$H$9</f>
        <v>0</v>
      </c>
      <c r="BQ9" s="638"/>
      <c r="BR9" s="638"/>
      <c r="BS9" s="79"/>
      <c r="BT9" s="79"/>
      <c r="BU9" s="79"/>
      <c r="BV9" s="79"/>
      <c r="BW9" s="637" t="str">
        <f>Orçamento!$F$9</f>
        <v xml:space="preserve"> Investimento:</v>
      </c>
      <c r="BX9" s="637"/>
      <c r="BY9" s="637"/>
      <c r="BZ9" s="638">
        <f>Orçamento!$H$9</f>
        <v>0</v>
      </c>
      <c r="CA9" s="638"/>
      <c r="CB9" s="638"/>
      <c r="CC9" s="79"/>
      <c r="CD9" s="79"/>
      <c r="CE9" s="79"/>
      <c r="CF9" s="79"/>
      <c r="CG9" s="637" t="str">
        <f>Orçamento!$F$9</f>
        <v xml:space="preserve"> Investimento:</v>
      </c>
      <c r="CH9" s="637"/>
      <c r="CI9" s="637"/>
      <c r="CJ9" s="638">
        <f>Orçamento!$H$9</f>
        <v>0</v>
      </c>
      <c r="CK9" s="638"/>
      <c r="CL9" s="638"/>
      <c r="CM9" s="79"/>
      <c r="CN9" s="79"/>
      <c r="CO9" s="79"/>
      <c r="CP9" s="200"/>
    </row>
    <row r="10" spans="1:94" s="74" customFormat="1" ht="6" customHeight="1" x14ac:dyDescent="0.2">
      <c r="A10" s="95"/>
      <c r="B10" s="9"/>
      <c r="C10" s="9"/>
      <c r="D10" s="9"/>
      <c r="E10" s="77"/>
      <c r="F10" s="75"/>
      <c r="G10" s="75"/>
      <c r="H10" s="12"/>
      <c r="I10" s="12"/>
      <c r="J10" s="12"/>
      <c r="K10" s="261"/>
      <c r="M10" s="9"/>
      <c r="N10" s="9"/>
      <c r="O10" s="77"/>
      <c r="P10" s="75"/>
      <c r="Q10" s="75"/>
      <c r="R10" s="12"/>
      <c r="S10" s="12"/>
      <c r="T10" s="12"/>
      <c r="U10" s="9"/>
      <c r="V10" s="9"/>
      <c r="W10" s="9"/>
      <c r="X10" s="9"/>
      <c r="Y10" s="77"/>
      <c r="Z10" s="75"/>
      <c r="AA10" s="75"/>
      <c r="AB10" s="12"/>
      <c r="AC10" s="12"/>
      <c r="AD10" s="12"/>
      <c r="AE10" s="9"/>
      <c r="AF10" s="9"/>
      <c r="AG10" s="9"/>
      <c r="AH10" s="9"/>
      <c r="AI10" s="77"/>
      <c r="AJ10" s="75"/>
      <c r="AK10" s="75"/>
      <c r="AL10" s="12"/>
      <c r="AM10" s="12"/>
      <c r="AN10" s="12"/>
      <c r="AO10" s="9"/>
      <c r="AP10" s="9"/>
      <c r="AQ10" s="9"/>
      <c r="AR10" s="9"/>
      <c r="AS10" s="77"/>
      <c r="AT10" s="75"/>
      <c r="AU10" s="75"/>
      <c r="AV10" s="12"/>
      <c r="AW10" s="12"/>
      <c r="AX10" s="12"/>
      <c r="AY10" s="9"/>
      <c r="AZ10" s="9"/>
      <c r="BA10" s="9"/>
      <c r="BB10" s="9"/>
      <c r="BC10" s="77"/>
      <c r="BD10" s="75"/>
      <c r="BE10" s="75"/>
      <c r="BF10" s="12"/>
      <c r="BG10" s="12"/>
      <c r="BH10" s="12"/>
      <c r="BI10" s="9"/>
      <c r="BJ10" s="9"/>
      <c r="BK10" s="9"/>
      <c r="BL10" s="9"/>
      <c r="BM10" s="77"/>
      <c r="BN10" s="75"/>
      <c r="BO10" s="75"/>
      <c r="BP10" s="12"/>
      <c r="BQ10" s="12"/>
      <c r="BR10" s="12"/>
      <c r="BS10" s="9"/>
      <c r="BT10" s="9"/>
      <c r="BU10" s="9"/>
      <c r="BV10" s="9"/>
      <c r="BW10" s="77"/>
      <c r="BX10" s="75"/>
      <c r="BY10" s="75"/>
      <c r="BZ10" s="12"/>
      <c r="CA10" s="12"/>
      <c r="CB10" s="12"/>
      <c r="CC10" s="9"/>
      <c r="CD10" s="9"/>
      <c r="CE10" s="9"/>
      <c r="CF10" s="9"/>
      <c r="CG10" s="77"/>
      <c r="CH10" s="75"/>
      <c r="CI10" s="75"/>
      <c r="CJ10" s="12"/>
      <c r="CK10" s="12"/>
      <c r="CL10" s="12"/>
      <c r="CM10" s="9"/>
      <c r="CN10" s="9"/>
      <c r="CO10" s="9"/>
      <c r="CP10" s="198"/>
    </row>
    <row r="11" spans="1:94" s="74" customFormat="1" ht="15.75" customHeight="1" x14ac:dyDescent="0.2">
      <c r="A11" s="97" t="s">
        <v>6</v>
      </c>
      <c r="B11" s="14" t="str">
        <f>Orçamento!D9</f>
        <v>MUNÍCIPIO DE ITAPEVI</v>
      </c>
      <c r="C11" s="16"/>
      <c r="D11" s="16"/>
      <c r="E11" s="639">
        <f>Orçamento!$F$11</f>
        <v>0</v>
      </c>
      <c r="F11" s="639"/>
      <c r="G11" s="639"/>
      <c r="H11" s="640">
        <f>Orçamento!$H$11</f>
        <v>0</v>
      </c>
      <c r="I11" s="640"/>
      <c r="J11" s="640"/>
      <c r="K11" s="261"/>
      <c r="M11" s="9"/>
      <c r="N11" s="9"/>
      <c r="O11" s="639">
        <f>Orçamento!$F$11</f>
        <v>0</v>
      </c>
      <c r="P11" s="639"/>
      <c r="Q11" s="639"/>
      <c r="R11" s="640">
        <f>Orçamento!$H$11</f>
        <v>0</v>
      </c>
      <c r="S11" s="640"/>
      <c r="T11" s="640"/>
      <c r="U11" s="9"/>
      <c r="V11" s="9"/>
      <c r="W11" s="9"/>
      <c r="X11" s="9"/>
      <c r="Y11" s="639">
        <f>Orçamento!$F$11</f>
        <v>0</v>
      </c>
      <c r="Z11" s="639"/>
      <c r="AA11" s="639"/>
      <c r="AB11" s="640">
        <f>Orçamento!$H$11</f>
        <v>0</v>
      </c>
      <c r="AC11" s="640"/>
      <c r="AD11" s="640"/>
      <c r="AE11" s="9"/>
      <c r="AF11" s="9"/>
      <c r="AG11" s="9"/>
      <c r="AH11" s="9"/>
      <c r="AI11" s="639">
        <f>Orçamento!$F$11</f>
        <v>0</v>
      </c>
      <c r="AJ11" s="639"/>
      <c r="AK11" s="639"/>
      <c r="AL11" s="640">
        <f>Orçamento!$H$11</f>
        <v>0</v>
      </c>
      <c r="AM11" s="640"/>
      <c r="AN11" s="640"/>
      <c r="AO11" s="9"/>
      <c r="AP11" s="9"/>
      <c r="AQ11" s="9"/>
      <c r="AR11" s="9"/>
      <c r="AS11" s="639">
        <f>Orçamento!$F$11</f>
        <v>0</v>
      </c>
      <c r="AT11" s="639"/>
      <c r="AU11" s="639"/>
      <c r="AV11" s="640">
        <f>Orçamento!$H$11</f>
        <v>0</v>
      </c>
      <c r="AW11" s="640"/>
      <c r="AX11" s="640"/>
      <c r="AY11" s="9"/>
      <c r="AZ11" s="9"/>
      <c r="BA11" s="14"/>
      <c r="BB11" s="14"/>
      <c r="BC11" s="639">
        <f>Orçamento!$F$11</f>
        <v>0</v>
      </c>
      <c r="BD11" s="639"/>
      <c r="BE11" s="639"/>
      <c r="BF11" s="640">
        <f>Orçamento!$H$11</f>
        <v>0</v>
      </c>
      <c r="BG11" s="640"/>
      <c r="BH11" s="640"/>
      <c r="BI11" s="80"/>
      <c r="BJ11" s="80"/>
      <c r="BK11" s="80"/>
      <c r="BL11" s="80"/>
      <c r="BM11" s="639">
        <f>Orçamento!$F$11</f>
        <v>0</v>
      </c>
      <c r="BN11" s="639"/>
      <c r="BO11" s="639"/>
      <c r="BP11" s="640">
        <f>Orçamento!$H$11</f>
        <v>0</v>
      </c>
      <c r="BQ11" s="640"/>
      <c r="BR11" s="640"/>
      <c r="BS11" s="80"/>
      <c r="BT11" s="80"/>
      <c r="BU11" s="80"/>
      <c r="BV11" s="80"/>
      <c r="BW11" s="639">
        <f>Orçamento!$F$11</f>
        <v>0</v>
      </c>
      <c r="BX11" s="639"/>
      <c r="BY11" s="639"/>
      <c r="BZ11" s="640">
        <f>Orçamento!$H$11</f>
        <v>0</v>
      </c>
      <c r="CA11" s="640"/>
      <c r="CB11" s="640"/>
      <c r="CC11" s="80"/>
      <c r="CD11" s="80"/>
      <c r="CE11" s="80"/>
      <c r="CF11" s="80"/>
      <c r="CG11" s="639">
        <f>Orçamento!$F$11</f>
        <v>0</v>
      </c>
      <c r="CH11" s="639"/>
      <c r="CI11" s="639"/>
      <c r="CJ11" s="640">
        <f>Orçamento!$H$11</f>
        <v>0</v>
      </c>
      <c r="CK11" s="640"/>
      <c r="CL11" s="640"/>
      <c r="CM11" s="80"/>
      <c r="CN11" s="80"/>
      <c r="CO11" s="80"/>
      <c r="CP11" s="201"/>
    </row>
    <row r="12" spans="1:94" s="8" customFormat="1" ht="6" customHeight="1" thickBot="1" x14ac:dyDescent="0.25">
      <c r="A12" s="253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R12" s="74"/>
      <c r="S12" s="74"/>
      <c r="W12" s="74"/>
      <c r="X12" s="74"/>
      <c r="CP12" s="254"/>
    </row>
    <row r="13" spans="1:94" s="81" customFormat="1" ht="12" customHeight="1" thickBot="1" x14ac:dyDescent="0.25">
      <c r="A13" s="195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255"/>
      <c r="S13" s="255"/>
      <c r="T13" s="196"/>
      <c r="U13" s="196"/>
      <c r="V13" s="196"/>
      <c r="W13" s="255"/>
      <c r="X13" s="255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/>
      <c r="CN13" s="256"/>
      <c r="CO13" s="256"/>
      <c r="CP13" s="257"/>
    </row>
    <row r="14" spans="1:94" s="82" customFormat="1" ht="18.75" thickBot="1" x14ac:dyDescent="0.25">
      <c r="A14" s="656" t="s">
        <v>530</v>
      </c>
      <c r="B14" s="657" t="s">
        <v>531</v>
      </c>
      <c r="C14" s="193" t="s">
        <v>532</v>
      </c>
      <c r="D14" s="193" t="s">
        <v>533</v>
      </c>
      <c r="E14" s="621">
        <v>1</v>
      </c>
      <c r="F14" s="621"/>
      <c r="G14" s="621"/>
      <c r="H14" s="621"/>
      <c r="I14" s="621"/>
      <c r="J14" s="621">
        <f>E14+1</f>
        <v>2</v>
      </c>
      <c r="K14" s="621"/>
      <c r="L14" s="621"/>
      <c r="M14" s="621"/>
      <c r="N14" s="621"/>
      <c r="O14" s="621">
        <f>J14+1</f>
        <v>3</v>
      </c>
      <c r="P14" s="621"/>
      <c r="Q14" s="621"/>
      <c r="R14" s="621"/>
      <c r="S14" s="621"/>
      <c r="T14" s="621">
        <f>O14+1</f>
        <v>4</v>
      </c>
      <c r="U14" s="621"/>
      <c r="V14" s="621"/>
      <c r="W14" s="621"/>
      <c r="X14" s="621"/>
      <c r="Y14" s="621">
        <f>T14+1</f>
        <v>5</v>
      </c>
      <c r="Z14" s="621"/>
      <c r="AA14" s="621"/>
      <c r="AB14" s="621"/>
      <c r="AC14" s="621"/>
      <c r="AD14" s="621">
        <f>Y14+1</f>
        <v>6</v>
      </c>
      <c r="AE14" s="621"/>
      <c r="AF14" s="621"/>
      <c r="AG14" s="621"/>
      <c r="AH14" s="621"/>
      <c r="AI14" s="621">
        <f>AD14+1</f>
        <v>7</v>
      </c>
      <c r="AJ14" s="621"/>
      <c r="AK14" s="621"/>
      <c r="AL14" s="621"/>
      <c r="AM14" s="621"/>
      <c r="AN14" s="621">
        <f>AI14+1</f>
        <v>8</v>
      </c>
      <c r="AO14" s="621"/>
      <c r="AP14" s="621"/>
      <c r="AQ14" s="621"/>
      <c r="AR14" s="621"/>
      <c r="AS14" s="621">
        <f>AN14+1</f>
        <v>9</v>
      </c>
      <c r="AT14" s="621"/>
      <c r="AU14" s="621"/>
      <c r="AV14" s="621"/>
      <c r="AW14" s="621"/>
      <c r="AX14" s="621">
        <f>AS14+1</f>
        <v>10</v>
      </c>
      <c r="AY14" s="621"/>
      <c r="AZ14" s="621"/>
      <c r="BA14" s="621"/>
      <c r="BB14" s="621"/>
      <c r="BC14" s="621">
        <f>AX14+1</f>
        <v>11</v>
      </c>
      <c r="BD14" s="621"/>
      <c r="BE14" s="621"/>
      <c r="BF14" s="621"/>
      <c r="BG14" s="621"/>
      <c r="BH14" s="621">
        <f>BC14+1</f>
        <v>12</v>
      </c>
      <c r="BI14" s="621"/>
      <c r="BJ14" s="621"/>
      <c r="BK14" s="621"/>
      <c r="BL14" s="621"/>
      <c r="BM14" s="621">
        <f>BH14+1</f>
        <v>13</v>
      </c>
      <c r="BN14" s="621"/>
      <c r="BO14" s="621"/>
      <c r="BP14" s="621"/>
      <c r="BQ14" s="621"/>
      <c r="BR14" s="621">
        <f>BM14+1</f>
        <v>14</v>
      </c>
      <c r="BS14" s="621"/>
      <c r="BT14" s="621"/>
      <c r="BU14" s="621"/>
      <c r="BV14" s="621"/>
      <c r="BW14" s="621">
        <f>BR14+1</f>
        <v>15</v>
      </c>
      <c r="BX14" s="621"/>
      <c r="BY14" s="621"/>
      <c r="BZ14" s="621"/>
      <c r="CA14" s="621"/>
      <c r="CB14" s="621">
        <f>BW14+1</f>
        <v>16</v>
      </c>
      <c r="CC14" s="621"/>
      <c r="CD14" s="621"/>
      <c r="CE14" s="621"/>
      <c r="CF14" s="621"/>
      <c r="CG14" s="621">
        <f>CB14+1</f>
        <v>17</v>
      </c>
      <c r="CH14" s="621"/>
      <c r="CI14" s="621"/>
      <c r="CJ14" s="621"/>
      <c r="CK14" s="621"/>
      <c r="CL14" s="621">
        <f>CG14+1</f>
        <v>18</v>
      </c>
      <c r="CM14" s="621"/>
      <c r="CN14" s="621"/>
      <c r="CO14" s="621"/>
      <c r="CP14" s="622"/>
    </row>
    <row r="15" spans="1:94" s="82" customFormat="1" ht="18.75" thickBot="1" x14ac:dyDescent="0.25">
      <c r="A15" s="656"/>
      <c r="B15" s="657"/>
      <c r="C15" s="122" t="s">
        <v>14</v>
      </c>
      <c r="D15" s="122" t="s">
        <v>20</v>
      </c>
      <c r="E15" s="123" t="s">
        <v>15</v>
      </c>
      <c r="F15" s="124" t="s">
        <v>16</v>
      </c>
      <c r="G15" s="124" t="s">
        <v>17</v>
      </c>
      <c r="H15" s="124" t="s">
        <v>18</v>
      </c>
      <c r="I15" s="125" t="s">
        <v>19</v>
      </c>
      <c r="J15" s="123" t="s">
        <v>15</v>
      </c>
      <c r="K15" s="124" t="s">
        <v>16</v>
      </c>
      <c r="L15" s="124" t="s">
        <v>17</v>
      </c>
      <c r="M15" s="124" t="s">
        <v>18</v>
      </c>
      <c r="N15" s="125" t="s">
        <v>19</v>
      </c>
      <c r="O15" s="123" t="s">
        <v>15</v>
      </c>
      <c r="P15" s="124" t="s">
        <v>16</v>
      </c>
      <c r="Q15" s="124" t="s">
        <v>17</v>
      </c>
      <c r="R15" s="124" t="s">
        <v>18</v>
      </c>
      <c r="S15" s="125" t="s">
        <v>19</v>
      </c>
      <c r="T15" s="123" t="s">
        <v>15</v>
      </c>
      <c r="U15" s="124" t="s">
        <v>16</v>
      </c>
      <c r="V15" s="124" t="s">
        <v>17</v>
      </c>
      <c r="W15" s="124" t="s">
        <v>18</v>
      </c>
      <c r="X15" s="125" t="s">
        <v>19</v>
      </c>
      <c r="Y15" s="123" t="s">
        <v>15</v>
      </c>
      <c r="Z15" s="124" t="s">
        <v>16</v>
      </c>
      <c r="AA15" s="124" t="s">
        <v>17</v>
      </c>
      <c r="AB15" s="124" t="s">
        <v>18</v>
      </c>
      <c r="AC15" s="125" t="s">
        <v>19</v>
      </c>
      <c r="AD15" s="123" t="s">
        <v>15</v>
      </c>
      <c r="AE15" s="124" t="s">
        <v>16</v>
      </c>
      <c r="AF15" s="124" t="s">
        <v>17</v>
      </c>
      <c r="AG15" s="124" t="s">
        <v>18</v>
      </c>
      <c r="AH15" s="125" t="s">
        <v>19</v>
      </c>
      <c r="AI15" s="123" t="s">
        <v>15</v>
      </c>
      <c r="AJ15" s="124" t="s">
        <v>16</v>
      </c>
      <c r="AK15" s="124" t="s">
        <v>17</v>
      </c>
      <c r="AL15" s="124" t="s">
        <v>18</v>
      </c>
      <c r="AM15" s="125" t="s">
        <v>19</v>
      </c>
      <c r="AN15" s="123" t="s">
        <v>15</v>
      </c>
      <c r="AO15" s="124" t="s">
        <v>16</v>
      </c>
      <c r="AP15" s="124" t="s">
        <v>17</v>
      </c>
      <c r="AQ15" s="124" t="s">
        <v>18</v>
      </c>
      <c r="AR15" s="125" t="s">
        <v>19</v>
      </c>
      <c r="AS15" s="123" t="s">
        <v>15</v>
      </c>
      <c r="AT15" s="124" t="s">
        <v>16</v>
      </c>
      <c r="AU15" s="124" t="s">
        <v>17</v>
      </c>
      <c r="AV15" s="124" t="s">
        <v>18</v>
      </c>
      <c r="AW15" s="125" t="s">
        <v>19</v>
      </c>
      <c r="AX15" s="123" t="s">
        <v>15</v>
      </c>
      <c r="AY15" s="124" t="s">
        <v>16</v>
      </c>
      <c r="AZ15" s="124" t="s">
        <v>17</v>
      </c>
      <c r="BA15" s="124" t="s">
        <v>18</v>
      </c>
      <c r="BB15" s="125" t="s">
        <v>19</v>
      </c>
      <c r="BC15" s="123" t="s">
        <v>15</v>
      </c>
      <c r="BD15" s="124" t="s">
        <v>16</v>
      </c>
      <c r="BE15" s="124" t="s">
        <v>17</v>
      </c>
      <c r="BF15" s="124" t="s">
        <v>18</v>
      </c>
      <c r="BG15" s="125" t="s">
        <v>19</v>
      </c>
      <c r="BH15" s="123" t="s">
        <v>15</v>
      </c>
      <c r="BI15" s="124" t="s">
        <v>16</v>
      </c>
      <c r="BJ15" s="124" t="s">
        <v>17</v>
      </c>
      <c r="BK15" s="124" t="s">
        <v>18</v>
      </c>
      <c r="BL15" s="125" t="s">
        <v>19</v>
      </c>
      <c r="BM15" s="123" t="s">
        <v>15</v>
      </c>
      <c r="BN15" s="124" t="s">
        <v>16</v>
      </c>
      <c r="BO15" s="124" t="s">
        <v>17</v>
      </c>
      <c r="BP15" s="124" t="s">
        <v>18</v>
      </c>
      <c r="BQ15" s="125" t="s">
        <v>19</v>
      </c>
      <c r="BR15" s="123" t="s">
        <v>15</v>
      </c>
      <c r="BS15" s="124" t="s">
        <v>16</v>
      </c>
      <c r="BT15" s="124" t="s">
        <v>17</v>
      </c>
      <c r="BU15" s="124" t="s">
        <v>18</v>
      </c>
      <c r="BV15" s="125" t="s">
        <v>19</v>
      </c>
      <c r="BW15" s="123" t="s">
        <v>15</v>
      </c>
      <c r="BX15" s="124" t="s">
        <v>16</v>
      </c>
      <c r="BY15" s="124" t="s">
        <v>17</v>
      </c>
      <c r="BZ15" s="124" t="s">
        <v>18</v>
      </c>
      <c r="CA15" s="125" t="s">
        <v>19</v>
      </c>
      <c r="CB15" s="123" t="s">
        <v>15</v>
      </c>
      <c r="CC15" s="124" t="s">
        <v>16</v>
      </c>
      <c r="CD15" s="124" t="s">
        <v>17</v>
      </c>
      <c r="CE15" s="124" t="s">
        <v>18</v>
      </c>
      <c r="CF15" s="125" t="s">
        <v>19</v>
      </c>
      <c r="CG15" s="123" t="s">
        <v>15</v>
      </c>
      <c r="CH15" s="124" t="s">
        <v>16</v>
      </c>
      <c r="CI15" s="124" t="s">
        <v>17</v>
      </c>
      <c r="CJ15" s="124" t="s">
        <v>18</v>
      </c>
      <c r="CK15" s="125" t="s">
        <v>19</v>
      </c>
      <c r="CL15" s="123" t="s">
        <v>15</v>
      </c>
      <c r="CM15" s="124" t="s">
        <v>16</v>
      </c>
      <c r="CN15" s="124" t="s">
        <v>17</v>
      </c>
      <c r="CO15" s="124" t="s">
        <v>18</v>
      </c>
      <c r="CP15" s="202" t="s">
        <v>19</v>
      </c>
    </row>
    <row r="16" spans="1:94" ht="12" customHeight="1" thickBot="1" x14ac:dyDescent="0.25">
      <c r="A16" s="203"/>
      <c r="B16" s="83"/>
      <c r="C16" s="84"/>
      <c r="D16" s="84"/>
      <c r="E16" s="83"/>
      <c r="F16" s="83"/>
      <c r="G16" s="83"/>
      <c r="H16" s="83"/>
      <c r="I16" s="83"/>
      <c r="J16" s="83"/>
      <c r="K16" s="83"/>
      <c r="L16" s="83"/>
      <c r="M16" s="83"/>
      <c r="N16" s="85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204"/>
    </row>
    <row r="17" spans="1:95" ht="23.25" customHeight="1" x14ac:dyDescent="0.2">
      <c r="A17" s="661">
        <f>Orçamento!A14</f>
        <v>1</v>
      </c>
      <c r="B17" s="659" t="str">
        <f>Orçamento!D14</f>
        <v>SERVIÇOS PRELIMINARES</v>
      </c>
      <c r="C17" s="667">
        <f>VLOOKUP(B17,Orçamento!$D$14:$J$77,6,FALSE)</f>
        <v>0</v>
      </c>
      <c r="D17" s="668" t="e">
        <f>ROUND(VLOOKUP(B17,Orçamento!$D$14:$J$77,2,FALSE)*Orçamento!#REF!,2)</f>
        <v>#REF!</v>
      </c>
      <c r="E17" s="247" t="e">
        <f>Orçamento!M14</f>
        <v>#DIV/0!</v>
      </c>
      <c r="F17" s="248" t="e">
        <f>Orçamento!N14</f>
        <v>#DIV/0!</v>
      </c>
      <c r="G17" s="248" t="e">
        <f>Orçamento!O14</f>
        <v>#DIV/0!</v>
      </c>
      <c r="H17" s="248" t="e">
        <f>Orçamento!P14</f>
        <v>#DIV/0!</v>
      </c>
      <c r="I17" s="249" t="e">
        <f>Orçamento!Q14</f>
        <v>#DIV/0!</v>
      </c>
      <c r="J17" s="247" t="e">
        <f>Orçamento!T14</f>
        <v>#DIV/0!</v>
      </c>
      <c r="K17" s="248" t="e">
        <f>Orçamento!U14</f>
        <v>#DIV/0!</v>
      </c>
      <c r="L17" s="248" t="e">
        <f>Orçamento!V14</f>
        <v>#DIV/0!</v>
      </c>
      <c r="M17" s="248" t="e">
        <f>Orçamento!W14</f>
        <v>#DIV/0!</v>
      </c>
      <c r="N17" s="249" t="e">
        <f>Orçamento!X14</f>
        <v>#DIV/0!</v>
      </c>
      <c r="O17" s="247" t="e">
        <f>Orçamento!AA14</f>
        <v>#DIV/0!</v>
      </c>
      <c r="P17" s="248" t="e">
        <f>Orçamento!AB14</f>
        <v>#DIV/0!</v>
      </c>
      <c r="Q17" s="248" t="e">
        <f>Orçamento!AC14</f>
        <v>#DIV/0!</v>
      </c>
      <c r="R17" s="248" t="e">
        <f>Orçamento!AD14</f>
        <v>#DIV/0!</v>
      </c>
      <c r="S17" s="249" t="e">
        <f>Orçamento!AE14</f>
        <v>#DIV/0!</v>
      </c>
      <c r="T17" s="247" t="e">
        <f>Orçamento!AH14</f>
        <v>#DIV/0!</v>
      </c>
      <c r="U17" s="248" t="e">
        <f>Orçamento!AI14</f>
        <v>#DIV/0!</v>
      </c>
      <c r="V17" s="248" t="e">
        <f>Orçamento!AJ14</f>
        <v>#DIV/0!</v>
      </c>
      <c r="W17" s="248" t="e">
        <f>Orçamento!AK14</f>
        <v>#DIV/0!</v>
      </c>
      <c r="X17" s="249" t="e">
        <f>Orçamento!AL14</f>
        <v>#DIV/0!</v>
      </c>
      <c r="Y17" s="247" t="e">
        <f>Orçamento!AO14</f>
        <v>#DIV/0!</v>
      </c>
      <c r="Z17" s="248" t="e">
        <f>Orçamento!AP14</f>
        <v>#DIV/0!</v>
      </c>
      <c r="AA17" s="248" t="e">
        <f>Orçamento!AQ14</f>
        <v>#DIV/0!</v>
      </c>
      <c r="AB17" s="248" t="e">
        <f>Orçamento!AR14</f>
        <v>#DIV/0!</v>
      </c>
      <c r="AC17" s="249" t="e">
        <f>Orçamento!AS14</f>
        <v>#DIV/0!</v>
      </c>
      <c r="AD17" s="247" t="e">
        <f>Orçamento!AV14</f>
        <v>#DIV/0!</v>
      </c>
      <c r="AE17" s="248" t="e">
        <f>Orçamento!AW14</f>
        <v>#DIV/0!</v>
      </c>
      <c r="AF17" s="248" t="e">
        <f>Orçamento!AX14</f>
        <v>#DIV/0!</v>
      </c>
      <c r="AG17" s="248" t="e">
        <f>Orçamento!AY14</f>
        <v>#DIV/0!</v>
      </c>
      <c r="AH17" s="249" t="e">
        <f>Orçamento!AZ14</f>
        <v>#DIV/0!</v>
      </c>
      <c r="AI17" s="247" t="e">
        <f>Orçamento!BC14</f>
        <v>#DIV/0!</v>
      </c>
      <c r="AJ17" s="248" t="e">
        <f>Orçamento!BD14</f>
        <v>#DIV/0!</v>
      </c>
      <c r="AK17" s="248" t="e">
        <f>Orçamento!BE14</f>
        <v>#DIV/0!</v>
      </c>
      <c r="AL17" s="248" t="e">
        <f>Orçamento!BF14</f>
        <v>#DIV/0!</v>
      </c>
      <c r="AM17" s="249" t="e">
        <f>Orçamento!BG14</f>
        <v>#DIV/0!</v>
      </c>
      <c r="AN17" s="247" t="e">
        <f>Orçamento!BJ14</f>
        <v>#DIV/0!</v>
      </c>
      <c r="AO17" s="248" t="e">
        <f>Orçamento!BK14</f>
        <v>#DIV/0!</v>
      </c>
      <c r="AP17" s="248" t="e">
        <f>Orçamento!BL14</f>
        <v>#DIV/0!</v>
      </c>
      <c r="AQ17" s="248" t="e">
        <f>Orçamento!BM14</f>
        <v>#DIV/0!</v>
      </c>
      <c r="AR17" s="249" t="e">
        <f>Orçamento!BN14</f>
        <v>#DIV/0!</v>
      </c>
      <c r="AS17" s="247" t="e">
        <f>Orçamento!BQ14</f>
        <v>#DIV/0!</v>
      </c>
      <c r="AT17" s="248" t="e">
        <f>Orçamento!BR14</f>
        <v>#DIV/0!</v>
      </c>
      <c r="AU17" s="248" t="e">
        <f>Orçamento!BS14</f>
        <v>#DIV/0!</v>
      </c>
      <c r="AV17" s="248" t="e">
        <f>Orçamento!BT14</f>
        <v>#DIV/0!</v>
      </c>
      <c r="AW17" s="249" t="e">
        <f>Orçamento!BU14</f>
        <v>#DIV/0!</v>
      </c>
      <c r="AX17" s="247" t="e">
        <f>Orçamento!BX14</f>
        <v>#DIV/0!</v>
      </c>
      <c r="AY17" s="248" t="e">
        <f>Orçamento!BY14</f>
        <v>#DIV/0!</v>
      </c>
      <c r="AZ17" s="248" t="e">
        <f>Orçamento!BZ14</f>
        <v>#DIV/0!</v>
      </c>
      <c r="BA17" s="248" t="e">
        <f>Orçamento!CA14</f>
        <v>#DIV/0!</v>
      </c>
      <c r="BB17" s="249" t="e">
        <f>Orçamento!CB14</f>
        <v>#DIV/0!</v>
      </c>
      <c r="BC17" s="247" t="e">
        <f>Orçamento!CE14</f>
        <v>#DIV/0!</v>
      </c>
      <c r="BD17" s="248" t="e">
        <f>Orçamento!CF14</f>
        <v>#DIV/0!</v>
      </c>
      <c r="BE17" s="248" t="e">
        <f>Orçamento!CG14</f>
        <v>#DIV/0!</v>
      </c>
      <c r="BF17" s="248" t="e">
        <f>Orçamento!CH14</f>
        <v>#DIV/0!</v>
      </c>
      <c r="BG17" s="249" t="e">
        <f>Orçamento!CI14</f>
        <v>#DIV/0!</v>
      </c>
      <c r="BH17" s="247" t="e">
        <f>Orçamento!CL14</f>
        <v>#DIV/0!</v>
      </c>
      <c r="BI17" s="248" t="e">
        <f>Orçamento!CM14</f>
        <v>#DIV/0!</v>
      </c>
      <c r="BJ17" s="248" t="e">
        <f>Orçamento!CN14</f>
        <v>#DIV/0!</v>
      </c>
      <c r="BK17" s="248" t="e">
        <f>Orçamento!CO14</f>
        <v>#DIV/0!</v>
      </c>
      <c r="BL17" s="249" t="e">
        <f>Orçamento!CP14</f>
        <v>#DIV/0!</v>
      </c>
      <c r="BM17" s="247" t="e">
        <f>Orçamento!CS14</f>
        <v>#DIV/0!</v>
      </c>
      <c r="BN17" s="248" t="e">
        <f>Orçamento!CT14</f>
        <v>#DIV/0!</v>
      </c>
      <c r="BO17" s="248" t="e">
        <f>Orçamento!CU14</f>
        <v>#DIV/0!</v>
      </c>
      <c r="BP17" s="248" t="e">
        <f>Orçamento!CV14</f>
        <v>#DIV/0!</v>
      </c>
      <c r="BQ17" s="249" t="e">
        <f>Orçamento!CW14</f>
        <v>#DIV/0!</v>
      </c>
      <c r="BR17" s="247" t="e">
        <f>Orçamento!CZ14</f>
        <v>#DIV/0!</v>
      </c>
      <c r="BS17" s="248" t="e">
        <f>Orçamento!DA14</f>
        <v>#DIV/0!</v>
      </c>
      <c r="BT17" s="248" t="e">
        <f>Orçamento!DB14</f>
        <v>#DIV/0!</v>
      </c>
      <c r="BU17" s="248" t="e">
        <f>Orçamento!DC14</f>
        <v>#DIV/0!</v>
      </c>
      <c r="BV17" s="249" t="e">
        <f>Orçamento!DD14</f>
        <v>#DIV/0!</v>
      </c>
      <c r="BW17" s="247" t="e">
        <f>Orçamento!DG14</f>
        <v>#DIV/0!</v>
      </c>
      <c r="BX17" s="248" t="e">
        <f>Orçamento!DH14</f>
        <v>#DIV/0!</v>
      </c>
      <c r="BY17" s="248" t="e">
        <f>Orçamento!DI14</f>
        <v>#DIV/0!</v>
      </c>
      <c r="BZ17" s="248" t="e">
        <f>Orçamento!DJ14</f>
        <v>#DIV/0!</v>
      </c>
      <c r="CA17" s="249" t="e">
        <f>Orçamento!DK14</f>
        <v>#DIV/0!</v>
      </c>
      <c r="CB17" s="247" t="e">
        <f>Orçamento!DN14</f>
        <v>#DIV/0!</v>
      </c>
      <c r="CC17" s="248" t="e">
        <f>Orçamento!DO14</f>
        <v>#DIV/0!</v>
      </c>
      <c r="CD17" s="248" t="e">
        <f>Orçamento!DP14</f>
        <v>#DIV/0!</v>
      </c>
      <c r="CE17" s="248" t="e">
        <f>Orçamento!DQ14</f>
        <v>#DIV/0!</v>
      </c>
      <c r="CF17" s="249" t="e">
        <f>Orçamento!DR14</f>
        <v>#DIV/0!</v>
      </c>
      <c r="CG17" s="247" t="e">
        <f>Orçamento!DU14</f>
        <v>#DIV/0!</v>
      </c>
      <c r="CH17" s="248" t="e">
        <f>Orçamento!DV14</f>
        <v>#DIV/0!</v>
      </c>
      <c r="CI17" s="248" t="e">
        <f>Orçamento!DW14</f>
        <v>#DIV/0!</v>
      </c>
      <c r="CJ17" s="248" t="e">
        <f>Orçamento!DX14</f>
        <v>#DIV/0!</v>
      </c>
      <c r="CK17" s="249" t="e">
        <f>Orçamento!DY14</f>
        <v>#DIV/0!</v>
      </c>
      <c r="CL17" s="247" t="e">
        <f>Orçamento!EB14</f>
        <v>#DIV/0!</v>
      </c>
      <c r="CM17" s="248" t="e">
        <f>Orçamento!EC14</f>
        <v>#DIV/0!</v>
      </c>
      <c r="CN17" s="248" t="e">
        <f>Orçamento!ED14</f>
        <v>#DIV/0!</v>
      </c>
      <c r="CO17" s="248" t="e">
        <f>Orçamento!EE14</f>
        <v>#DIV/0!</v>
      </c>
      <c r="CP17" s="249" t="e">
        <f>Orçamento!EF14</f>
        <v>#DIV/0!</v>
      </c>
      <c r="CQ17" s="66" t="e">
        <f>SUM(E17:CP17)</f>
        <v>#DIV/0!</v>
      </c>
    </row>
    <row r="18" spans="1:95" ht="14.25" customHeight="1" x14ac:dyDescent="0.2">
      <c r="A18" s="662"/>
      <c r="B18" s="660"/>
      <c r="C18" s="666"/>
      <c r="D18" s="669"/>
      <c r="E18" s="631" t="e">
        <f>ROUND(SUMPRODUCT(E17,$D17)+SUMPRODUCT(F17,$D17)+SUMPRODUCT(G17,$D17)+SUMPRODUCT(H17,$D17)+SUMPRODUCT(I17,$D17),2)</f>
        <v>#DIV/0!</v>
      </c>
      <c r="F18" s="632"/>
      <c r="G18" s="632"/>
      <c r="H18" s="632"/>
      <c r="I18" s="633"/>
      <c r="J18" s="631" t="e">
        <f>ROUND(SUMPRODUCT(J17,$D17)+SUMPRODUCT(K17,$D17)+SUMPRODUCT(L17,$D17)+SUMPRODUCT(M17,$D17)+SUMPRODUCT(N17,$D17),2)</f>
        <v>#DIV/0!</v>
      </c>
      <c r="K18" s="632"/>
      <c r="L18" s="632"/>
      <c r="M18" s="632"/>
      <c r="N18" s="633"/>
      <c r="O18" s="631" t="e">
        <f>ROUND(SUMPRODUCT(O17,$D17)+SUMPRODUCT(P17,$D17)+SUMPRODUCT(Q17,$D17)+SUMPRODUCT(R17,$D17)+SUMPRODUCT(S17,$D17),2)</f>
        <v>#DIV/0!</v>
      </c>
      <c r="P18" s="632"/>
      <c r="Q18" s="632"/>
      <c r="R18" s="632"/>
      <c r="S18" s="633"/>
      <c r="T18" s="631" t="e">
        <f>ROUND(SUMPRODUCT(T17,$D17)+SUMPRODUCT(U17,$D17)+SUMPRODUCT(V17,$D17)+SUMPRODUCT(W17,$D17)+SUMPRODUCT(X17,$D17),2)</f>
        <v>#DIV/0!</v>
      </c>
      <c r="U18" s="632"/>
      <c r="V18" s="632"/>
      <c r="W18" s="632"/>
      <c r="X18" s="633"/>
      <c r="Y18" s="631" t="e">
        <f>ROUND(SUMPRODUCT(Y17,$D17)+SUMPRODUCT(Z17,$D17)+SUMPRODUCT(AA17,$D17)+SUMPRODUCT(AB17,$D17)+SUMPRODUCT(AC17,$D17),2)</f>
        <v>#DIV/0!</v>
      </c>
      <c r="Z18" s="632"/>
      <c r="AA18" s="632"/>
      <c r="AB18" s="632"/>
      <c r="AC18" s="633"/>
      <c r="AD18" s="631" t="e">
        <f>ROUND(SUMPRODUCT(AD17,$D17)+SUMPRODUCT(AE17,$D17)+SUMPRODUCT(AF17,$D17)+SUMPRODUCT(AG17,$D17)+SUMPRODUCT(AH17,$D17),2)</f>
        <v>#DIV/0!</v>
      </c>
      <c r="AE18" s="632"/>
      <c r="AF18" s="632"/>
      <c r="AG18" s="632"/>
      <c r="AH18" s="633"/>
      <c r="AI18" s="631" t="e">
        <f>ROUND(SUMPRODUCT(AI17,$D17)+SUMPRODUCT(AJ17,$D17)+SUMPRODUCT(AK17,$D17)+SUMPRODUCT(AL17,$D17)+SUMPRODUCT(AM17,$D17),2)</f>
        <v>#DIV/0!</v>
      </c>
      <c r="AJ18" s="632"/>
      <c r="AK18" s="632"/>
      <c r="AL18" s="632"/>
      <c r="AM18" s="633"/>
      <c r="AN18" s="631" t="e">
        <f>ROUND(SUMPRODUCT(AN17,$D17)+SUMPRODUCT(AO17,$D17)+SUMPRODUCT(AP17,$D17)+SUMPRODUCT(AQ17,$D17)+SUMPRODUCT(AR17,$D17),2)</f>
        <v>#DIV/0!</v>
      </c>
      <c r="AO18" s="632"/>
      <c r="AP18" s="632"/>
      <c r="AQ18" s="632"/>
      <c r="AR18" s="633"/>
      <c r="AS18" s="631" t="e">
        <f>ROUND(SUMPRODUCT(AS17,$D17)+SUMPRODUCT(AT17,$D17)+SUMPRODUCT(AU17,$D17)+SUMPRODUCT(AV17,$D17)+SUMPRODUCT(AW17,$D17),2)</f>
        <v>#DIV/0!</v>
      </c>
      <c r="AT18" s="632"/>
      <c r="AU18" s="632"/>
      <c r="AV18" s="632"/>
      <c r="AW18" s="633"/>
      <c r="AX18" s="631" t="e">
        <f>ROUND(SUMPRODUCT(AX17,$D17)+SUMPRODUCT(AY17,$D17)+SUMPRODUCT(AZ17,$D17)+SUMPRODUCT(BA17,$D17)+SUMPRODUCT(BB17,$D17),2)</f>
        <v>#DIV/0!</v>
      </c>
      <c r="AY18" s="632"/>
      <c r="AZ18" s="632"/>
      <c r="BA18" s="632"/>
      <c r="BB18" s="633"/>
      <c r="BC18" s="631" t="e">
        <f>ROUND(SUMPRODUCT(BC17,$D17)+SUMPRODUCT(BD17,$D17)+SUMPRODUCT(BE17,$D17)+SUMPRODUCT(BF17,$D17)+SUMPRODUCT(BG17,$D17),2)</f>
        <v>#DIV/0!</v>
      </c>
      <c r="BD18" s="632"/>
      <c r="BE18" s="632"/>
      <c r="BF18" s="632"/>
      <c r="BG18" s="633"/>
      <c r="BH18" s="631" t="e">
        <f>ROUND(SUMPRODUCT(BH17,$D17)+SUMPRODUCT(BI17,$D17)+SUMPRODUCT(BJ17,$D17)+SUMPRODUCT(BK17,$D17)+SUMPRODUCT(BL17,$D17),2)</f>
        <v>#DIV/0!</v>
      </c>
      <c r="BI18" s="632"/>
      <c r="BJ18" s="632"/>
      <c r="BK18" s="632"/>
      <c r="BL18" s="633"/>
      <c r="BM18" s="631" t="e">
        <f>ROUND(SUMPRODUCT(BM17,$D17)+SUMPRODUCT(BN17,$D17)+SUMPRODUCT(BO17,$D17)+SUMPRODUCT(BP17,$D17)+SUMPRODUCT(BQ17,$D17),2)</f>
        <v>#DIV/0!</v>
      </c>
      <c r="BN18" s="632"/>
      <c r="BO18" s="632"/>
      <c r="BP18" s="632"/>
      <c r="BQ18" s="633"/>
      <c r="BR18" s="631" t="e">
        <f>ROUND(SUMPRODUCT(BR17,$D17)+SUMPRODUCT(BS17,$D17)+SUMPRODUCT(BT17,$D17)+SUMPRODUCT(BU17,$D17)+SUMPRODUCT(BV17,$D17),2)</f>
        <v>#DIV/0!</v>
      </c>
      <c r="BS18" s="632"/>
      <c r="BT18" s="632"/>
      <c r="BU18" s="632"/>
      <c r="BV18" s="633"/>
      <c r="BW18" s="631" t="e">
        <f>ROUND(SUMPRODUCT(BW17,$D17)+SUMPRODUCT(BX17,$D17)+SUMPRODUCT(BY17,$D17)+SUMPRODUCT(BZ17,$D17)+SUMPRODUCT(CA17,$D17),2)</f>
        <v>#DIV/0!</v>
      </c>
      <c r="BX18" s="632"/>
      <c r="BY18" s="632"/>
      <c r="BZ18" s="632"/>
      <c r="CA18" s="633"/>
      <c r="CB18" s="631" t="e">
        <f>ROUND(SUMPRODUCT(CB17,$D17)+SUMPRODUCT(CC17,$D17)+SUMPRODUCT(CD17,$D17)+SUMPRODUCT(CE17,$D17)+SUMPRODUCT(CF17,$D17),2)</f>
        <v>#DIV/0!</v>
      </c>
      <c r="CC18" s="632"/>
      <c r="CD18" s="632"/>
      <c r="CE18" s="632"/>
      <c r="CF18" s="633"/>
      <c r="CG18" s="631" t="e">
        <f>ROUND(SUMPRODUCT(CG17,$D17)+SUMPRODUCT(CH17,$D17)+SUMPRODUCT(CI17,$D17)+SUMPRODUCT(CJ17,$D17)+SUMPRODUCT(CK17,$D17),2)</f>
        <v>#DIV/0!</v>
      </c>
      <c r="CH18" s="632"/>
      <c r="CI18" s="632"/>
      <c r="CJ18" s="632"/>
      <c r="CK18" s="633"/>
      <c r="CL18" s="631" t="e">
        <f>ROUND(SUMPRODUCT(CL17,$D17)+SUMPRODUCT(CM17,$D17)+SUMPRODUCT(CN17,$D17)+SUMPRODUCT(CO17,$D17)+SUMPRODUCT(CP17,$D17),2)</f>
        <v>#DIV/0!</v>
      </c>
      <c r="CM18" s="632"/>
      <c r="CN18" s="632"/>
      <c r="CO18" s="632"/>
      <c r="CP18" s="633"/>
      <c r="CQ18" s="66"/>
    </row>
    <row r="19" spans="1:95" ht="23.25" customHeight="1" x14ac:dyDescent="0.2">
      <c r="A19" s="664">
        <f>Orçamento!A24</f>
        <v>2</v>
      </c>
      <c r="B19" s="663" t="str">
        <f>Orçamento!D24</f>
        <v>REVESTIMENTOS</v>
      </c>
      <c r="C19" s="665">
        <f>VLOOKUP(B19,Orçamento!$D$14:$J$77,6,FALSE)</f>
        <v>0</v>
      </c>
      <c r="D19" s="670" t="e">
        <f>ROUND(VLOOKUP(B19,Orçamento!$D$14:$J$77,2,FALSE)*Orçamento!#REF!,2)</f>
        <v>#REF!</v>
      </c>
      <c r="E19" s="250" t="e">
        <f>Orçamento!M24</f>
        <v>#DIV/0!</v>
      </c>
      <c r="F19" s="251" t="e">
        <f>Orçamento!N24</f>
        <v>#DIV/0!</v>
      </c>
      <c r="G19" s="251" t="e">
        <f>Orçamento!O24</f>
        <v>#DIV/0!</v>
      </c>
      <c r="H19" s="251" t="e">
        <f>Orçamento!P24</f>
        <v>#DIV/0!</v>
      </c>
      <c r="I19" s="252" t="e">
        <f>Orçamento!Q24</f>
        <v>#DIV/0!</v>
      </c>
      <c r="J19" s="250" t="e">
        <f>Orçamento!T24</f>
        <v>#DIV/0!</v>
      </c>
      <c r="K19" s="251">
        <v>0</v>
      </c>
      <c r="L19" s="251" t="e">
        <f>Orçamento!V24</f>
        <v>#DIV/0!</v>
      </c>
      <c r="M19" s="251" t="e">
        <f>Orçamento!W24</f>
        <v>#DIV/0!</v>
      </c>
      <c r="N19" s="252" t="e">
        <f>Orçamento!X24</f>
        <v>#DIV/0!</v>
      </c>
      <c r="O19" s="250" t="e">
        <f>Orçamento!AA24</f>
        <v>#DIV/0!</v>
      </c>
      <c r="P19" s="251" t="e">
        <f>Orçamento!AB24</f>
        <v>#DIV/0!</v>
      </c>
      <c r="Q19" s="251" t="e">
        <f>Orçamento!AC24</f>
        <v>#DIV/0!</v>
      </c>
      <c r="R19" s="251" t="e">
        <f>Orçamento!AD24</f>
        <v>#DIV/0!</v>
      </c>
      <c r="S19" s="252" t="e">
        <f>Orçamento!AE24</f>
        <v>#DIV/0!</v>
      </c>
      <c r="T19" s="250" t="e">
        <f>Orçamento!AH24</f>
        <v>#DIV/0!</v>
      </c>
      <c r="U19" s="251" t="e">
        <f>Orçamento!AI24</f>
        <v>#DIV/0!</v>
      </c>
      <c r="V19" s="251" t="e">
        <f>Orçamento!AJ24</f>
        <v>#DIV/0!</v>
      </c>
      <c r="W19" s="251" t="e">
        <f>Orçamento!AK24</f>
        <v>#DIV/0!</v>
      </c>
      <c r="X19" s="252" t="e">
        <f>Orçamento!AL24</f>
        <v>#DIV/0!</v>
      </c>
      <c r="Y19" s="250" t="e">
        <f>Orçamento!AO24</f>
        <v>#DIV/0!</v>
      </c>
      <c r="Z19" s="251" t="e">
        <f>Orçamento!AP24</f>
        <v>#DIV/0!</v>
      </c>
      <c r="AA19" s="251" t="e">
        <f>Orçamento!AQ24</f>
        <v>#DIV/0!</v>
      </c>
      <c r="AB19" s="251" t="e">
        <f>Orçamento!AR24</f>
        <v>#DIV/0!</v>
      </c>
      <c r="AC19" s="252" t="e">
        <f>Orçamento!AS24</f>
        <v>#DIV/0!</v>
      </c>
      <c r="AD19" s="250" t="e">
        <f>Orçamento!AV24</f>
        <v>#DIV/0!</v>
      </c>
      <c r="AE19" s="251" t="e">
        <f>Orçamento!AW24</f>
        <v>#DIV/0!</v>
      </c>
      <c r="AF19" s="251" t="e">
        <f>Orçamento!AX24</f>
        <v>#DIV/0!</v>
      </c>
      <c r="AG19" s="251" t="e">
        <f>Orçamento!AY24</f>
        <v>#DIV/0!</v>
      </c>
      <c r="AH19" s="252" t="e">
        <f>Orçamento!AZ24</f>
        <v>#DIV/0!</v>
      </c>
      <c r="AI19" s="250" t="e">
        <f>Orçamento!BC24</f>
        <v>#DIV/0!</v>
      </c>
      <c r="AJ19" s="251" t="e">
        <f>Orçamento!BD24</f>
        <v>#DIV/0!</v>
      </c>
      <c r="AK19" s="251" t="e">
        <f>Orçamento!BE24</f>
        <v>#DIV/0!</v>
      </c>
      <c r="AL19" s="251" t="e">
        <f>Orçamento!BF24</f>
        <v>#DIV/0!</v>
      </c>
      <c r="AM19" s="252" t="e">
        <f>Orçamento!BG24</f>
        <v>#DIV/0!</v>
      </c>
      <c r="AN19" s="250" t="e">
        <f>Orçamento!BJ24</f>
        <v>#DIV/0!</v>
      </c>
      <c r="AO19" s="251" t="e">
        <f>Orçamento!BK24</f>
        <v>#DIV/0!</v>
      </c>
      <c r="AP19" s="251" t="e">
        <f>Orçamento!BL24</f>
        <v>#DIV/0!</v>
      </c>
      <c r="AQ19" s="251" t="e">
        <f>Orçamento!BM24</f>
        <v>#DIV/0!</v>
      </c>
      <c r="AR19" s="252" t="e">
        <f>Orçamento!BN24</f>
        <v>#DIV/0!</v>
      </c>
      <c r="AS19" s="250" t="e">
        <f>Orçamento!BQ24</f>
        <v>#DIV/0!</v>
      </c>
      <c r="AT19" s="251" t="e">
        <f>Orçamento!BR24</f>
        <v>#DIV/0!</v>
      </c>
      <c r="AU19" s="251" t="e">
        <f>Orçamento!BS24</f>
        <v>#DIV/0!</v>
      </c>
      <c r="AV19" s="251" t="e">
        <f>Orçamento!BT24</f>
        <v>#DIV/0!</v>
      </c>
      <c r="AW19" s="252" t="e">
        <f>Orçamento!BU24</f>
        <v>#DIV/0!</v>
      </c>
      <c r="AX19" s="250" t="e">
        <f>Orçamento!BX24</f>
        <v>#DIV/0!</v>
      </c>
      <c r="AY19" s="251" t="e">
        <f>Orçamento!BY24</f>
        <v>#DIV/0!</v>
      </c>
      <c r="AZ19" s="251" t="e">
        <f>Orçamento!BZ24</f>
        <v>#DIV/0!</v>
      </c>
      <c r="BA19" s="251" t="e">
        <f>Orçamento!CA24</f>
        <v>#DIV/0!</v>
      </c>
      <c r="BB19" s="252" t="e">
        <f>Orçamento!CB24</f>
        <v>#DIV/0!</v>
      </c>
      <c r="BC19" s="250" t="e">
        <f>Orçamento!CE24</f>
        <v>#DIV/0!</v>
      </c>
      <c r="BD19" s="251" t="e">
        <f>Orçamento!CF24</f>
        <v>#DIV/0!</v>
      </c>
      <c r="BE19" s="251" t="e">
        <f>Orçamento!CG24</f>
        <v>#DIV/0!</v>
      </c>
      <c r="BF19" s="251" t="e">
        <f>Orçamento!CH24</f>
        <v>#DIV/0!</v>
      </c>
      <c r="BG19" s="252" t="e">
        <f>Orçamento!CI24</f>
        <v>#DIV/0!</v>
      </c>
      <c r="BH19" s="250" t="e">
        <f>Orçamento!CL24</f>
        <v>#DIV/0!</v>
      </c>
      <c r="BI19" s="251" t="e">
        <f>Orçamento!CM24</f>
        <v>#DIV/0!</v>
      </c>
      <c r="BJ19" s="251" t="e">
        <f>Orçamento!CN24</f>
        <v>#DIV/0!</v>
      </c>
      <c r="BK19" s="251" t="e">
        <f>Orçamento!CO24</f>
        <v>#DIV/0!</v>
      </c>
      <c r="BL19" s="252" t="e">
        <f>Orçamento!CP24</f>
        <v>#DIV/0!</v>
      </c>
      <c r="BM19" s="250" t="e">
        <f>Orçamento!CS24</f>
        <v>#DIV/0!</v>
      </c>
      <c r="BN19" s="251" t="e">
        <f>Orçamento!CT24</f>
        <v>#DIV/0!</v>
      </c>
      <c r="BO19" s="251" t="e">
        <f>Orçamento!CU24</f>
        <v>#DIV/0!</v>
      </c>
      <c r="BP19" s="251" t="e">
        <f>Orçamento!CV24</f>
        <v>#DIV/0!</v>
      </c>
      <c r="BQ19" s="252" t="e">
        <f>Orçamento!CW24</f>
        <v>#DIV/0!</v>
      </c>
      <c r="BR19" s="250" t="e">
        <f>Orçamento!CZ24</f>
        <v>#DIV/0!</v>
      </c>
      <c r="BS19" s="251" t="e">
        <f>Orçamento!DA24</f>
        <v>#DIV/0!</v>
      </c>
      <c r="BT19" s="251" t="e">
        <f>Orçamento!DB24</f>
        <v>#DIV/0!</v>
      </c>
      <c r="BU19" s="251" t="e">
        <f>Orçamento!DC24</f>
        <v>#DIV/0!</v>
      </c>
      <c r="BV19" s="252" t="e">
        <f>Orçamento!DD24</f>
        <v>#DIV/0!</v>
      </c>
      <c r="BW19" s="250" t="e">
        <f>Orçamento!DG24</f>
        <v>#DIV/0!</v>
      </c>
      <c r="BX19" s="251" t="e">
        <f>Orçamento!DH24</f>
        <v>#DIV/0!</v>
      </c>
      <c r="BY19" s="251" t="e">
        <f>Orçamento!DI24</f>
        <v>#DIV/0!</v>
      </c>
      <c r="BZ19" s="251" t="e">
        <f>Orçamento!DJ24</f>
        <v>#DIV/0!</v>
      </c>
      <c r="CA19" s="252" t="e">
        <f>Orçamento!DK24</f>
        <v>#DIV/0!</v>
      </c>
      <c r="CB19" s="250" t="e">
        <f>Orçamento!DN24</f>
        <v>#DIV/0!</v>
      </c>
      <c r="CC19" s="251" t="e">
        <f>Orçamento!DO24</f>
        <v>#DIV/0!</v>
      </c>
      <c r="CD19" s="251" t="e">
        <f>Orçamento!DP24</f>
        <v>#DIV/0!</v>
      </c>
      <c r="CE19" s="251" t="e">
        <f>Orçamento!DQ24</f>
        <v>#DIV/0!</v>
      </c>
      <c r="CF19" s="252" t="e">
        <f>Orçamento!DR24</f>
        <v>#DIV/0!</v>
      </c>
      <c r="CG19" s="250" t="e">
        <f>Orçamento!DU24</f>
        <v>#DIV/0!</v>
      </c>
      <c r="CH19" s="251" t="e">
        <f>Orçamento!DV24</f>
        <v>#DIV/0!</v>
      </c>
      <c r="CI19" s="251" t="e">
        <f>Orçamento!DW24</f>
        <v>#DIV/0!</v>
      </c>
      <c r="CJ19" s="251" t="e">
        <f>Orçamento!DX24</f>
        <v>#DIV/0!</v>
      </c>
      <c r="CK19" s="252" t="e">
        <f>Orçamento!DY24</f>
        <v>#DIV/0!</v>
      </c>
      <c r="CL19" s="250" t="e">
        <f>Orçamento!EB24</f>
        <v>#DIV/0!</v>
      </c>
      <c r="CM19" s="251" t="e">
        <f>Orçamento!EC24</f>
        <v>#DIV/0!</v>
      </c>
      <c r="CN19" s="251" t="e">
        <f>Orçamento!ED24</f>
        <v>#DIV/0!</v>
      </c>
      <c r="CO19" s="251" t="e">
        <f>Orçamento!EE24</f>
        <v>#DIV/0!</v>
      </c>
      <c r="CP19" s="252" t="e">
        <f>Orçamento!EF24</f>
        <v>#DIV/0!</v>
      </c>
      <c r="CQ19" s="66" t="e">
        <f t="shared" ref="CQ19:CQ43" si="0">SUM(E19:CP19)</f>
        <v>#DIV/0!</v>
      </c>
    </row>
    <row r="20" spans="1:95" ht="14.25" customHeight="1" x14ac:dyDescent="0.2">
      <c r="A20" s="662"/>
      <c r="B20" s="660"/>
      <c r="C20" s="666"/>
      <c r="D20" s="669"/>
      <c r="E20" s="631" t="e">
        <f>ROUND(SUMPRODUCT(E19,$D19)+SUMPRODUCT(F19,$D19)+SUMPRODUCT(G19,$D19)+SUMPRODUCT(H19,$D19)+SUMPRODUCT(I19,$D19),2)</f>
        <v>#DIV/0!</v>
      </c>
      <c r="F20" s="632"/>
      <c r="G20" s="632"/>
      <c r="H20" s="632"/>
      <c r="I20" s="633"/>
      <c r="J20" s="631" t="e">
        <f>ROUND(SUMPRODUCT(J19,$D19)+SUMPRODUCT(K19,$D19)+SUMPRODUCT(L19,$D19)+SUMPRODUCT(M19,$D19)+SUMPRODUCT(N19,$D19),2)</f>
        <v>#DIV/0!</v>
      </c>
      <c r="K20" s="632"/>
      <c r="L20" s="632"/>
      <c r="M20" s="632"/>
      <c r="N20" s="633"/>
      <c r="O20" s="631" t="e">
        <f>ROUND(SUMPRODUCT(O19,$D19)+SUMPRODUCT(P19,$D19)+SUMPRODUCT(Q19,$D19)+SUMPRODUCT(R19,$D19)+SUMPRODUCT(S19,$D19),2)</f>
        <v>#DIV/0!</v>
      </c>
      <c r="P20" s="632"/>
      <c r="Q20" s="632"/>
      <c r="R20" s="632"/>
      <c r="S20" s="633"/>
      <c r="T20" s="631" t="e">
        <f>ROUND(SUMPRODUCT(T19,$D19)+SUMPRODUCT(U19,$D19)+SUMPRODUCT(V19,$D19)+SUMPRODUCT(W19,$D19)+SUMPRODUCT(X19,$D19),2)</f>
        <v>#DIV/0!</v>
      </c>
      <c r="U20" s="632"/>
      <c r="V20" s="632"/>
      <c r="W20" s="632"/>
      <c r="X20" s="633"/>
      <c r="Y20" s="631" t="e">
        <f>ROUND(SUMPRODUCT(Y19,$D19)+SUMPRODUCT(Z19,$D19)+SUMPRODUCT(AA19,$D19)+SUMPRODUCT(AB19,$D19)+SUMPRODUCT(AC19,$D19),2)</f>
        <v>#DIV/0!</v>
      </c>
      <c r="Z20" s="632"/>
      <c r="AA20" s="632"/>
      <c r="AB20" s="632"/>
      <c r="AC20" s="633"/>
      <c r="AD20" s="631" t="e">
        <f>ROUND(SUMPRODUCT(AD19,$D19)+SUMPRODUCT(AE19,$D19)+SUMPRODUCT(AF19,$D19)+SUMPRODUCT(AG19,$D19)+SUMPRODUCT(AH19,$D19),2)</f>
        <v>#DIV/0!</v>
      </c>
      <c r="AE20" s="632"/>
      <c r="AF20" s="632"/>
      <c r="AG20" s="632"/>
      <c r="AH20" s="633"/>
      <c r="AI20" s="631" t="e">
        <f>ROUND(SUMPRODUCT(AI19,$D19)+SUMPRODUCT(AJ19,$D19)+SUMPRODUCT(AK19,$D19)+SUMPRODUCT(AL19,$D19)+SUMPRODUCT(AM19,$D19),2)</f>
        <v>#DIV/0!</v>
      </c>
      <c r="AJ20" s="632"/>
      <c r="AK20" s="632"/>
      <c r="AL20" s="632"/>
      <c r="AM20" s="633"/>
      <c r="AN20" s="631" t="e">
        <f>ROUND(SUMPRODUCT(AN19,$D19)+SUMPRODUCT(AO19,$D19)+SUMPRODUCT(AP19,$D19)+SUMPRODUCT(AQ19,$D19)+SUMPRODUCT(AR19,$D19),2)</f>
        <v>#DIV/0!</v>
      </c>
      <c r="AO20" s="632"/>
      <c r="AP20" s="632"/>
      <c r="AQ20" s="632"/>
      <c r="AR20" s="633"/>
      <c r="AS20" s="631" t="e">
        <f>ROUND(SUMPRODUCT(AS19,$D19)+SUMPRODUCT(AT19,$D19)+SUMPRODUCT(AU19,$D19)+SUMPRODUCT(AV19,$D19)+SUMPRODUCT(AW19,$D19),2)</f>
        <v>#DIV/0!</v>
      </c>
      <c r="AT20" s="632"/>
      <c r="AU20" s="632"/>
      <c r="AV20" s="632"/>
      <c r="AW20" s="633"/>
      <c r="AX20" s="631" t="e">
        <f>ROUND(SUMPRODUCT(AX19,$D19)+SUMPRODUCT(AY19,$D19)+SUMPRODUCT(AZ19,$D19)+SUMPRODUCT(BA19,$D19)+SUMPRODUCT(BB19,$D19),2)</f>
        <v>#DIV/0!</v>
      </c>
      <c r="AY20" s="632"/>
      <c r="AZ20" s="632"/>
      <c r="BA20" s="632"/>
      <c r="BB20" s="633"/>
      <c r="BC20" s="631" t="e">
        <f>ROUND(SUMPRODUCT(BC19,$D19)+SUMPRODUCT(BD19,$D19)+SUMPRODUCT(BE19,$D19)+SUMPRODUCT(BF19,$D19)+SUMPRODUCT(BG19,$D19),2)</f>
        <v>#DIV/0!</v>
      </c>
      <c r="BD20" s="632"/>
      <c r="BE20" s="632"/>
      <c r="BF20" s="632"/>
      <c r="BG20" s="633"/>
      <c r="BH20" s="631" t="e">
        <f>ROUND(SUMPRODUCT(BH19,$D19)+SUMPRODUCT(BI19,$D19)+SUMPRODUCT(BJ19,$D19)+SUMPRODUCT(BK19,$D19)+SUMPRODUCT(BL19,$D19),2)</f>
        <v>#DIV/0!</v>
      </c>
      <c r="BI20" s="632"/>
      <c r="BJ20" s="632"/>
      <c r="BK20" s="632"/>
      <c r="BL20" s="633"/>
      <c r="BM20" s="631" t="e">
        <f>ROUND(SUMPRODUCT(BM19,$D19)+SUMPRODUCT(BN19,$D19)+SUMPRODUCT(BO19,$D19)+SUMPRODUCT(BP19,$D19)+SUMPRODUCT(BQ19,$D19),2)</f>
        <v>#DIV/0!</v>
      </c>
      <c r="BN20" s="632"/>
      <c r="BO20" s="632"/>
      <c r="BP20" s="632"/>
      <c r="BQ20" s="633"/>
      <c r="BR20" s="631" t="e">
        <f>ROUND(SUMPRODUCT(BR19,$D19)+SUMPRODUCT(BS19,$D19)+SUMPRODUCT(BT19,$D19)+SUMPRODUCT(BU19,$D19)+SUMPRODUCT(BV19,$D19),2)</f>
        <v>#DIV/0!</v>
      </c>
      <c r="BS20" s="632"/>
      <c r="BT20" s="632"/>
      <c r="BU20" s="632"/>
      <c r="BV20" s="633"/>
      <c r="BW20" s="631" t="e">
        <f>ROUND(SUMPRODUCT(BW19,$D19)+SUMPRODUCT(BX19,$D19)+SUMPRODUCT(BY19,$D19)+SUMPRODUCT(BZ19,$D19)+SUMPRODUCT(CA19,$D19),2)</f>
        <v>#DIV/0!</v>
      </c>
      <c r="BX20" s="632"/>
      <c r="BY20" s="632"/>
      <c r="BZ20" s="632"/>
      <c r="CA20" s="633"/>
      <c r="CB20" s="631" t="e">
        <f>ROUND(SUMPRODUCT(CB19,$D19)+SUMPRODUCT(CC19,$D19)+SUMPRODUCT(CD19,$D19)+SUMPRODUCT(CE19,$D19)+SUMPRODUCT(CF19,$D19),2)</f>
        <v>#DIV/0!</v>
      </c>
      <c r="CC20" s="632"/>
      <c r="CD20" s="632"/>
      <c r="CE20" s="632"/>
      <c r="CF20" s="633"/>
      <c r="CG20" s="631" t="e">
        <f>ROUND(SUMPRODUCT(CG19,$D19)+SUMPRODUCT(CH19,$D19)+SUMPRODUCT(CI19,$D19)+SUMPRODUCT(CJ19,$D19)+SUMPRODUCT(CK19,$D19),2)</f>
        <v>#DIV/0!</v>
      </c>
      <c r="CH20" s="632"/>
      <c r="CI20" s="632"/>
      <c r="CJ20" s="632"/>
      <c r="CK20" s="633"/>
      <c r="CL20" s="631" t="e">
        <f>ROUND(SUMPRODUCT(CL19,$D19)+SUMPRODUCT(CM19,$D19)+SUMPRODUCT(CN19,$D19)+SUMPRODUCT(CO19,$D19)+SUMPRODUCT(CP19,$D19),2)</f>
        <v>#DIV/0!</v>
      </c>
      <c r="CM20" s="632"/>
      <c r="CN20" s="632"/>
      <c r="CO20" s="632"/>
      <c r="CP20" s="633"/>
      <c r="CQ20" s="66"/>
    </row>
    <row r="21" spans="1:95" ht="23.25" customHeight="1" x14ac:dyDescent="0.2">
      <c r="A21" s="664">
        <f>Orçamento!A36</f>
        <v>3</v>
      </c>
      <c r="B21" s="663" t="str">
        <f>Orçamento!D36</f>
        <v>PINTURAS</v>
      </c>
      <c r="C21" s="665">
        <f>VLOOKUP(B21,Orçamento!$D$14:$J$77,6,FALSE)</f>
        <v>0</v>
      </c>
      <c r="D21" s="670" t="e">
        <f>ROUND(VLOOKUP(B21,Orçamento!$D$14:$J$77,2,FALSE)*Orçamento!#REF!,2)</f>
        <v>#REF!</v>
      </c>
      <c r="E21" s="250" t="e">
        <f>Orçamento!M36</f>
        <v>#DIV/0!</v>
      </c>
      <c r="F21" s="251" t="e">
        <f>Orçamento!N36</f>
        <v>#DIV/0!</v>
      </c>
      <c r="G21" s="251" t="e">
        <f>Orçamento!O36</f>
        <v>#DIV/0!</v>
      </c>
      <c r="H21" s="251" t="e">
        <f>Orçamento!P36</f>
        <v>#DIV/0!</v>
      </c>
      <c r="I21" s="252" t="e">
        <f>Orçamento!Q36</f>
        <v>#DIV/0!</v>
      </c>
      <c r="J21" s="250" t="e">
        <f>Orçamento!T36</f>
        <v>#DIV/0!</v>
      </c>
      <c r="K21" s="251" t="e">
        <f>Orçamento!U36</f>
        <v>#DIV/0!</v>
      </c>
      <c r="L21" s="251" t="e">
        <f>Orçamento!V36</f>
        <v>#DIV/0!</v>
      </c>
      <c r="M21" s="251" t="e">
        <f>Orçamento!W36</f>
        <v>#DIV/0!</v>
      </c>
      <c r="N21" s="252" t="e">
        <f>Orçamento!X36</f>
        <v>#DIV/0!</v>
      </c>
      <c r="O21" s="250" t="e">
        <f>Orçamento!AA36</f>
        <v>#DIV/0!</v>
      </c>
      <c r="P21" s="251" t="e">
        <f>Orçamento!AB36</f>
        <v>#DIV/0!</v>
      </c>
      <c r="Q21" s="251" t="e">
        <f>Orçamento!AC36</f>
        <v>#DIV/0!</v>
      </c>
      <c r="R21" s="251" t="e">
        <f>Orçamento!AD36</f>
        <v>#DIV/0!</v>
      </c>
      <c r="S21" s="252" t="e">
        <f>Orçamento!AE36</f>
        <v>#DIV/0!</v>
      </c>
      <c r="T21" s="250" t="e">
        <f>Orçamento!AH36</f>
        <v>#DIV/0!</v>
      </c>
      <c r="U21" s="251" t="e">
        <f>Orçamento!AI36</f>
        <v>#DIV/0!</v>
      </c>
      <c r="V21" s="251" t="e">
        <f>Orçamento!AJ36</f>
        <v>#DIV/0!</v>
      </c>
      <c r="W21" s="251" t="e">
        <f>Orçamento!AK36</f>
        <v>#DIV/0!</v>
      </c>
      <c r="X21" s="252" t="e">
        <f>Orçamento!AL36</f>
        <v>#DIV/0!</v>
      </c>
      <c r="Y21" s="250" t="e">
        <f>Orçamento!AO36</f>
        <v>#DIV/0!</v>
      </c>
      <c r="Z21" s="251" t="e">
        <f>Orçamento!AP36</f>
        <v>#DIV/0!</v>
      </c>
      <c r="AA21" s="251" t="e">
        <f>Orçamento!AQ36</f>
        <v>#DIV/0!</v>
      </c>
      <c r="AB21" s="251" t="e">
        <f>Orçamento!AR36</f>
        <v>#DIV/0!</v>
      </c>
      <c r="AC21" s="252" t="e">
        <f>Orçamento!AS36</f>
        <v>#DIV/0!</v>
      </c>
      <c r="AD21" s="250" t="e">
        <f>Orçamento!AV36</f>
        <v>#DIV/0!</v>
      </c>
      <c r="AE21" s="251" t="e">
        <f>Orçamento!AW36</f>
        <v>#DIV/0!</v>
      </c>
      <c r="AF21" s="251" t="e">
        <f>Orçamento!AX36</f>
        <v>#DIV/0!</v>
      </c>
      <c r="AG21" s="251" t="e">
        <f>Orçamento!AY36</f>
        <v>#DIV/0!</v>
      </c>
      <c r="AH21" s="252" t="e">
        <f>Orçamento!AZ36</f>
        <v>#DIV/0!</v>
      </c>
      <c r="AI21" s="250" t="e">
        <f>Orçamento!BC36</f>
        <v>#DIV/0!</v>
      </c>
      <c r="AJ21" s="251" t="e">
        <f>Orçamento!BD36</f>
        <v>#DIV/0!</v>
      </c>
      <c r="AK21" s="251" t="e">
        <f>Orçamento!BE36</f>
        <v>#DIV/0!</v>
      </c>
      <c r="AL21" s="251" t="e">
        <f>Orçamento!BF36</f>
        <v>#DIV/0!</v>
      </c>
      <c r="AM21" s="252" t="e">
        <f>Orçamento!BG36</f>
        <v>#DIV/0!</v>
      </c>
      <c r="AN21" s="250" t="e">
        <f>Orçamento!BJ36</f>
        <v>#DIV/0!</v>
      </c>
      <c r="AO21" s="251" t="e">
        <f>Orçamento!BK36</f>
        <v>#DIV/0!</v>
      </c>
      <c r="AP21" s="251" t="e">
        <f>Orçamento!BL36</f>
        <v>#DIV/0!</v>
      </c>
      <c r="AQ21" s="251" t="e">
        <f>Orçamento!BM36</f>
        <v>#DIV/0!</v>
      </c>
      <c r="AR21" s="252" t="e">
        <f>Orçamento!BN36</f>
        <v>#DIV/0!</v>
      </c>
      <c r="AS21" s="250" t="e">
        <f>Orçamento!BQ36</f>
        <v>#DIV/0!</v>
      </c>
      <c r="AT21" s="251" t="e">
        <f>Orçamento!BR36</f>
        <v>#DIV/0!</v>
      </c>
      <c r="AU21" s="251" t="e">
        <f>Orçamento!BS36</f>
        <v>#DIV/0!</v>
      </c>
      <c r="AV21" s="251" t="e">
        <f>Orçamento!BT36</f>
        <v>#DIV/0!</v>
      </c>
      <c r="AW21" s="252" t="e">
        <f>Orçamento!BU36</f>
        <v>#DIV/0!</v>
      </c>
      <c r="AX21" s="250" t="e">
        <f>Orçamento!BX36</f>
        <v>#DIV/0!</v>
      </c>
      <c r="AY21" s="251" t="e">
        <f>Orçamento!BY36</f>
        <v>#DIV/0!</v>
      </c>
      <c r="AZ21" s="251" t="e">
        <f>Orçamento!BZ36</f>
        <v>#DIV/0!</v>
      </c>
      <c r="BA21" s="251" t="e">
        <f>Orçamento!CA36</f>
        <v>#DIV/0!</v>
      </c>
      <c r="BB21" s="252" t="e">
        <f>Orçamento!CB36</f>
        <v>#DIV/0!</v>
      </c>
      <c r="BC21" s="250" t="e">
        <f>Orçamento!CE36</f>
        <v>#DIV/0!</v>
      </c>
      <c r="BD21" s="251" t="e">
        <f>Orçamento!CF36</f>
        <v>#DIV/0!</v>
      </c>
      <c r="BE21" s="251" t="e">
        <f>Orçamento!CG36</f>
        <v>#DIV/0!</v>
      </c>
      <c r="BF21" s="251" t="e">
        <f>Orçamento!CH36</f>
        <v>#DIV/0!</v>
      </c>
      <c r="BG21" s="252" t="e">
        <f>Orçamento!CI36</f>
        <v>#DIV/0!</v>
      </c>
      <c r="BH21" s="250" t="e">
        <f>Orçamento!CL36</f>
        <v>#DIV/0!</v>
      </c>
      <c r="BI21" s="251" t="e">
        <f>Orçamento!CM36</f>
        <v>#DIV/0!</v>
      </c>
      <c r="BJ21" s="251" t="e">
        <f>Orçamento!CN36</f>
        <v>#DIV/0!</v>
      </c>
      <c r="BK21" s="251" t="e">
        <f>Orçamento!CO36</f>
        <v>#DIV/0!</v>
      </c>
      <c r="BL21" s="252" t="e">
        <f>Orçamento!CP36</f>
        <v>#DIV/0!</v>
      </c>
      <c r="BM21" s="250" t="e">
        <f>Orçamento!CS36</f>
        <v>#DIV/0!</v>
      </c>
      <c r="BN21" s="251" t="e">
        <f>Orçamento!CT36</f>
        <v>#DIV/0!</v>
      </c>
      <c r="BO21" s="251" t="e">
        <f>Orçamento!CU36</f>
        <v>#DIV/0!</v>
      </c>
      <c r="BP21" s="251" t="e">
        <f>Orçamento!CV36</f>
        <v>#DIV/0!</v>
      </c>
      <c r="BQ21" s="252" t="e">
        <f>Orçamento!CW36</f>
        <v>#DIV/0!</v>
      </c>
      <c r="BR21" s="250" t="e">
        <f>Orçamento!CZ36</f>
        <v>#DIV/0!</v>
      </c>
      <c r="BS21" s="251" t="e">
        <f>Orçamento!DA36</f>
        <v>#DIV/0!</v>
      </c>
      <c r="BT21" s="251" t="e">
        <f>Orçamento!DB36</f>
        <v>#DIV/0!</v>
      </c>
      <c r="BU21" s="251" t="e">
        <f>Orçamento!DC36</f>
        <v>#DIV/0!</v>
      </c>
      <c r="BV21" s="252" t="e">
        <f>Orçamento!DD36</f>
        <v>#DIV/0!</v>
      </c>
      <c r="BW21" s="250" t="e">
        <f>Orçamento!DG36</f>
        <v>#DIV/0!</v>
      </c>
      <c r="BX21" s="251" t="e">
        <f>Orçamento!DH36</f>
        <v>#DIV/0!</v>
      </c>
      <c r="BY21" s="251" t="e">
        <f>Orçamento!DI36</f>
        <v>#DIV/0!</v>
      </c>
      <c r="BZ21" s="251" t="e">
        <f>Orçamento!DJ36</f>
        <v>#DIV/0!</v>
      </c>
      <c r="CA21" s="252" t="e">
        <f>Orçamento!DK36</f>
        <v>#DIV/0!</v>
      </c>
      <c r="CB21" s="250" t="e">
        <f>Orçamento!DN36</f>
        <v>#DIV/0!</v>
      </c>
      <c r="CC21" s="251" t="e">
        <f>Orçamento!DO36</f>
        <v>#DIV/0!</v>
      </c>
      <c r="CD21" s="251" t="e">
        <f>Orçamento!DP36</f>
        <v>#DIV/0!</v>
      </c>
      <c r="CE21" s="251" t="e">
        <f>Orçamento!DQ36</f>
        <v>#DIV/0!</v>
      </c>
      <c r="CF21" s="252" t="e">
        <f>Orçamento!DR36</f>
        <v>#DIV/0!</v>
      </c>
      <c r="CG21" s="250" t="e">
        <f>Orçamento!DU36</f>
        <v>#DIV/0!</v>
      </c>
      <c r="CH21" s="251" t="e">
        <f>Orçamento!DV36</f>
        <v>#DIV/0!</v>
      </c>
      <c r="CI21" s="251" t="e">
        <f>Orçamento!DW36</f>
        <v>#DIV/0!</v>
      </c>
      <c r="CJ21" s="251" t="e">
        <f>Orçamento!DX36</f>
        <v>#DIV/0!</v>
      </c>
      <c r="CK21" s="252" t="e">
        <f>Orçamento!DY36</f>
        <v>#DIV/0!</v>
      </c>
      <c r="CL21" s="250" t="e">
        <f>Orçamento!EB36</f>
        <v>#DIV/0!</v>
      </c>
      <c r="CM21" s="251" t="e">
        <f>Orçamento!EC36</f>
        <v>#DIV/0!</v>
      </c>
      <c r="CN21" s="251" t="e">
        <f>Orçamento!ED36</f>
        <v>#DIV/0!</v>
      </c>
      <c r="CO21" s="251" t="e">
        <f>Orçamento!EE36</f>
        <v>#DIV/0!</v>
      </c>
      <c r="CP21" s="252" t="e">
        <f>Orçamento!EF36</f>
        <v>#DIV/0!</v>
      </c>
      <c r="CQ21" s="66" t="e">
        <f t="shared" si="0"/>
        <v>#DIV/0!</v>
      </c>
    </row>
    <row r="22" spans="1:95" ht="14.25" customHeight="1" x14ac:dyDescent="0.2">
      <c r="A22" s="662"/>
      <c r="B22" s="660"/>
      <c r="C22" s="666"/>
      <c r="D22" s="669"/>
      <c r="E22" s="631" t="e">
        <f>ROUND(SUMPRODUCT(E21,$D21)+SUMPRODUCT(F21,$D21)+SUMPRODUCT(G21,$D21)+SUMPRODUCT(H21,$D21)+SUMPRODUCT(I21,$D21),2)</f>
        <v>#DIV/0!</v>
      </c>
      <c r="F22" s="632"/>
      <c r="G22" s="632"/>
      <c r="H22" s="632"/>
      <c r="I22" s="633"/>
      <c r="J22" s="631" t="e">
        <f>ROUND(SUMPRODUCT(J21,$D21)+SUMPRODUCT(K21,$D21)+SUMPRODUCT(L21,$D21)+SUMPRODUCT(M21,$D21)+SUMPRODUCT(N21,$D21),2)</f>
        <v>#DIV/0!</v>
      </c>
      <c r="K22" s="632"/>
      <c r="L22" s="632"/>
      <c r="M22" s="632"/>
      <c r="N22" s="633"/>
      <c r="O22" s="631" t="e">
        <f>ROUND(SUMPRODUCT(O21,$D21)+SUMPRODUCT(P21,$D21)+SUMPRODUCT(Q21,$D21)+SUMPRODUCT(R21,$D21)+SUMPRODUCT(S21,$D21),2)</f>
        <v>#DIV/0!</v>
      </c>
      <c r="P22" s="632"/>
      <c r="Q22" s="632"/>
      <c r="R22" s="632"/>
      <c r="S22" s="633"/>
      <c r="T22" s="631" t="e">
        <f>ROUND(SUMPRODUCT(T21,$D21)+SUMPRODUCT(U21,$D21)+SUMPRODUCT(V21,$D21)+SUMPRODUCT(W21,$D21)+SUMPRODUCT(X21,$D21),2)</f>
        <v>#DIV/0!</v>
      </c>
      <c r="U22" s="632"/>
      <c r="V22" s="632"/>
      <c r="W22" s="632"/>
      <c r="X22" s="633"/>
      <c r="Y22" s="631" t="e">
        <f>ROUND(SUMPRODUCT(Y21,$D21)+SUMPRODUCT(Z21,$D21)+SUMPRODUCT(AA21,$D21)+SUMPRODUCT(AB21,$D21)+SUMPRODUCT(AC21,$D21),2)</f>
        <v>#DIV/0!</v>
      </c>
      <c r="Z22" s="632"/>
      <c r="AA22" s="632"/>
      <c r="AB22" s="632"/>
      <c r="AC22" s="633"/>
      <c r="AD22" s="631" t="e">
        <f>ROUND(SUMPRODUCT(AD21,$D21)+SUMPRODUCT(AE21,$D21)+SUMPRODUCT(AF21,$D21)+SUMPRODUCT(AG21,$D21)+SUMPRODUCT(AH21,$D21),2)</f>
        <v>#DIV/0!</v>
      </c>
      <c r="AE22" s="632"/>
      <c r="AF22" s="632"/>
      <c r="AG22" s="632"/>
      <c r="AH22" s="633"/>
      <c r="AI22" s="631" t="e">
        <f>ROUND(SUMPRODUCT(AI21,$D21)+SUMPRODUCT(AJ21,$D21)+SUMPRODUCT(AK21,$D21)+SUMPRODUCT(AL21,$D21)+SUMPRODUCT(AM21,$D21),2)</f>
        <v>#DIV/0!</v>
      </c>
      <c r="AJ22" s="632"/>
      <c r="AK22" s="632"/>
      <c r="AL22" s="632"/>
      <c r="AM22" s="633"/>
      <c r="AN22" s="631" t="e">
        <f>ROUND(SUMPRODUCT(AN21,$D21)+SUMPRODUCT(AO21,$D21)+SUMPRODUCT(AP21,$D21)+SUMPRODUCT(AQ21,$D21)+SUMPRODUCT(AR21,$D21),2)</f>
        <v>#DIV/0!</v>
      </c>
      <c r="AO22" s="632"/>
      <c r="AP22" s="632"/>
      <c r="AQ22" s="632"/>
      <c r="AR22" s="633"/>
      <c r="AS22" s="631" t="e">
        <f>ROUND(SUMPRODUCT(AS21,$D21)+SUMPRODUCT(AT21,$D21)+SUMPRODUCT(AU21,$D21)+SUMPRODUCT(AV21,$D21)+SUMPRODUCT(AW21,$D21),2)</f>
        <v>#DIV/0!</v>
      </c>
      <c r="AT22" s="632"/>
      <c r="AU22" s="632"/>
      <c r="AV22" s="632"/>
      <c r="AW22" s="633"/>
      <c r="AX22" s="631" t="e">
        <f>ROUND(SUMPRODUCT(AX21,$D21)+SUMPRODUCT(AY21,$D21)+SUMPRODUCT(AZ21,$D21)+SUMPRODUCT(BA21,$D21)+SUMPRODUCT(BB21,$D21),2)</f>
        <v>#DIV/0!</v>
      </c>
      <c r="AY22" s="632"/>
      <c r="AZ22" s="632"/>
      <c r="BA22" s="632"/>
      <c r="BB22" s="633"/>
      <c r="BC22" s="631" t="e">
        <f>ROUND(SUMPRODUCT(BC21,$D21)+SUMPRODUCT(BD21,$D21)+SUMPRODUCT(BE21,$D21)+SUMPRODUCT(BF21,$D21)+SUMPRODUCT(BG21,$D21),2)</f>
        <v>#DIV/0!</v>
      </c>
      <c r="BD22" s="632"/>
      <c r="BE22" s="632"/>
      <c r="BF22" s="632"/>
      <c r="BG22" s="633"/>
      <c r="BH22" s="631" t="e">
        <f>ROUND(SUMPRODUCT(BH21,$D21)+SUMPRODUCT(BI21,$D21)+SUMPRODUCT(BJ21,$D21)+SUMPRODUCT(BK21,$D21)+SUMPRODUCT(BL21,$D21),2)</f>
        <v>#DIV/0!</v>
      </c>
      <c r="BI22" s="632"/>
      <c r="BJ22" s="632"/>
      <c r="BK22" s="632"/>
      <c r="BL22" s="633"/>
      <c r="BM22" s="631" t="e">
        <f>ROUND(SUMPRODUCT(BM21,$D21)+SUMPRODUCT(BN21,$D21)+SUMPRODUCT(BO21,$D21)+SUMPRODUCT(BP21,$D21)+SUMPRODUCT(BQ21,$D21),2)</f>
        <v>#DIV/0!</v>
      </c>
      <c r="BN22" s="632"/>
      <c r="BO22" s="632"/>
      <c r="BP22" s="632"/>
      <c r="BQ22" s="633"/>
      <c r="BR22" s="631" t="e">
        <f>ROUND(SUMPRODUCT(BR21,$D21)+SUMPRODUCT(BS21,$D21)+SUMPRODUCT(BT21,$D21)+SUMPRODUCT(BU21,$D21)+SUMPRODUCT(BV21,$D21),2)</f>
        <v>#DIV/0!</v>
      </c>
      <c r="BS22" s="632"/>
      <c r="BT22" s="632"/>
      <c r="BU22" s="632"/>
      <c r="BV22" s="633"/>
      <c r="BW22" s="631" t="e">
        <f>ROUND(SUMPRODUCT(BW21,$D21)+SUMPRODUCT(BX21,$D21)+SUMPRODUCT(BY21,$D21)+SUMPRODUCT(BZ21,$D21)+SUMPRODUCT(CA21,$D21),2)</f>
        <v>#DIV/0!</v>
      </c>
      <c r="BX22" s="632"/>
      <c r="BY22" s="632"/>
      <c r="BZ22" s="632"/>
      <c r="CA22" s="633"/>
      <c r="CB22" s="631" t="e">
        <f>ROUND(SUMPRODUCT(CB21,$D21)+SUMPRODUCT(CC21,$D21)+SUMPRODUCT(CD21,$D21)+SUMPRODUCT(CE21,$D21)+SUMPRODUCT(CF21,$D21),2)</f>
        <v>#DIV/0!</v>
      </c>
      <c r="CC22" s="632"/>
      <c r="CD22" s="632"/>
      <c r="CE22" s="632"/>
      <c r="CF22" s="633"/>
      <c r="CG22" s="631" t="e">
        <f>ROUND(SUMPRODUCT(CG21,$D21)+SUMPRODUCT(CH21,$D21)+SUMPRODUCT(CI21,$D21)+SUMPRODUCT(CJ21,$D21)+SUMPRODUCT(CK21,$D21),2)</f>
        <v>#DIV/0!</v>
      </c>
      <c r="CH22" s="632"/>
      <c r="CI22" s="632"/>
      <c r="CJ22" s="632"/>
      <c r="CK22" s="633"/>
      <c r="CL22" s="631" t="e">
        <f>ROUND(SUMPRODUCT(CL21,$D21)+SUMPRODUCT(CM21,$D21)+SUMPRODUCT(CN21,$D21)+SUMPRODUCT(CO21,$D21)+SUMPRODUCT(CP21,$D21),2)</f>
        <v>#DIV/0!</v>
      </c>
      <c r="CM22" s="632"/>
      <c r="CN22" s="632"/>
      <c r="CO22" s="632"/>
      <c r="CP22" s="633"/>
      <c r="CQ22" s="66"/>
    </row>
    <row r="23" spans="1:95" ht="23.25" customHeight="1" x14ac:dyDescent="0.2">
      <c r="A23" s="664">
        <f>Orçamento!A75</f>
        <v>4</v>
      </c>
      <c r="B23" s="663" t="str">
        <f>Orçamento!D75</f>
        <v>SERVIÇOS COMPLEMENTARES</v>
      </c>
      <c r="C23" s="665">
        <f>VLOOKUP(B23,Orçamento!$D$14:$J$77,6,FALSE)</f>
        <v>0</v>
      </c>
      <c r="D23" s="670" t="e">
        <f>ROUND(VLOOKUP(B23,Orçamento!$D$14:$J$77,2,FALSE)*Orçamento!#REF!,2)</f>
        <v>#REF!</v>
      </c>
      <c r="E23" s="250" t="e">
        <f>Orçamento!M75</f>
        <v>#DIV/0!</v>
      </c>
      <c r="F23" s="251" t="e">
        <f>Orçamento!N75</f>
        <v>#DIV/0!</v>
      </c>
      <c r="G23" s="251" t="e">
        <f>Orçamento!O75</f>
        <v>#DIV/0!</v>
      </c>
      <c r="H23" s="251" t="e">
        <f>Orçamento!P75</f>
        <v>#DIV/0!</v>
      </c>
      <c r="I23" s="252" t="e">
        <f>Orçamento!Q75</f>
        <v>#DIV/0!</v>
      </c>
      <c r="J23" s="250" t="e">
        <f>Orçamento!T75</f>
        <v>#DIV/0!</v>
      </c>
      <c r="K23" s="251" t="e">
        <f>Orçamento!U75</f>
        <v>#DIV/0!</v>
      </c>
      <c r="L23" s="251" t="e">
        <f>Orçamento!V75</f>
        <v>#DIV/0!</v>
      </c>
      <c r="M23" s="251" t="e">
        <f>Orçamento!W75</f>
        <v>#DIV/0!</v>
      </c>
      <c r="N23" s="252" t="e">
        <f>Orçamento!X75</f>
        <v>#DIV/0!</v>
      </c>
      <c r="O23" s="250" t="e">
        <f>Orçamento!AA75</f>
        <v>#DIV/0!</v>
      </c>
      <c r="P23" s="251" t="e">
        <f>Orçamento!AB75</f>
        <v>#DIV/0!</v>
      </c>
      <c r="Q23" s="251" t="e">
        <f>Orçamento!AC75</f>
        <v>#DIV/0!</v>
      </c>
      <c r="R23" s="251" t="e">
        <f>Orçamento!AD75</f>
        <v>#DIV/0!</v>
      </c>
      <c r="S23" s="252" t="e">
        <f>Orçamento!AE75</f>
        <v>#DIV/0!</v>
      </c>
      <c r="T23" s="250" t="e">
        <f>Orçamento!AH75</f>
        <v>#DIV/0!</v>
      </c>
      <c r="U23" s="251" t="e">
        <f>Orçamento!AI75</f>
        <v>#DIV/0!</v>
      </c>
      <c r="V23" s="251" t="e">
        <f>Orçamento!AJ75</f>
        <v>#DIV/0!</v>
      </c>
      <c r="W23" s="251" t="e">
        <f>Orçamento!AK75</f>
        <v>#DIV/0!</v>
      </c>
      <c r="X23" s="252" t="e">
        <f>Orçamento!AL75</f>
        <v>#DIV/0!</v>
      </c>
      <c r="Y23" s="250" t="e">
        <f>Orçamento!AO75</f>
        <v>#DIV/0!</v>
      </c>
      <c r="Z23" s="251" t="e">
        <f>Orçamento!AP75</f>
        <v>#DIV/0!</v>
      </c>
      <c r="AA23" s="251" t="e">
        <f>Orçamento!AQ75</f>
        <v>#DIV/0!</v>
      </c>
      <c r="AB23" s="251" t="e">
        <f>Orçamento!AR75</f>
        <v>#DIV/0!</v>
      </c>
      <c r="AC23" s="252" t="e">
        <f>Orçamento!AS75</f>
        <v>#DIV/0!</v>
      </c>
      <c r="AD23" s="250" t="e">
        <f>Orçamento!AV75</f>
        <v>#DIV/0!</v>
      </c>
      <c r="AE23" s="251" t="e">
        <f>Orçamento!AW75</f>
        <v>#DIV/0!</v>
      </c>
      <c r="AF23" s="251" t="e">
        <f>Orçamento!AX75</f>
        <v>#DIV/0!</v>
      </c>
      <c r="AG23" s="251" t="e">
        <f>Orçamento!AY75</f>
        <v>#DIV/0!</v>
      </c>
      <c r="AH23" s="252" t="e">
        <f>Orçamento!AZ75</f>
        <v>#DIV/0!</v>
      </c>
      <c r="AI23" s="250" t="e">
        <f>Orçamento!BC75</f>
        <v>#DIV/0!</v>
      </c>
      <c r="AJ23" s="251" t="e">
        <f>Orçamento!BD75</f>
        <v>#DIV/0!</v>
      </c>
      <c r="AK23" s="251" t="e">
        <f>Orçamento!BE75</f>
        <v>#DIV/0!</v>
      </c>
      <c r="AL23" s="251" t="e">
        <f>Orçamento!BF75</f>
        <v>#DIV/0!</v>
      </c>
      <c r="AM23" s="252" t="e">
        <f>Orçamento!BG75</f>
        <v>#DIV/0!</v>
      </c>
      <c r="AN23" s="250" t="e">
        <f>Orçamento!BJ75</f>
        <v>#DIV/0!</v>
      </c>
      <c r="AO23" s="251" t="e">
        <f>Orçamento!BK75</f>
        <v>#DIV/0!</v>
      </c>
      <c r="AP23" s="251" t="e">
        <f>Orçamento!BL75</f>
        <v>#DIV/0!</v>
      </c>
      <c r="AQ23" s="251" t="e">
        <f>Orçamento!BM75</f>
        <v>#DIV/0!</v>
      </c>
      <c r="AR23" s="252" t="e">
        <f>Orçamento!BN75</f>
        <v>#DIV/0!</v>
      </c>
      <c r="AS23" s="250" t="e">
        <f>Orçamento!BQ75</f>
        <v>#DIV/0!</v>
      </c>
      <c r="AT23" s="251" t="e">
        <f>Orçamento!BR75</f>
        <v>#DIV/0!</v>
      </c>
      <c r="AU23" s="251" t="e">
        <f>Orçamento!BS75</f>
        <v>#DIV/0!</v>
      </c>
      <c r="AV23" s="251" t="e">
        <f>Orçamento!BT75</f>
        <v>#DIV/0!</v>
      </c>
      <c r="AW23" s="252" t="e">
        <f>Orçamento!BU75</f>
        <v>#DIV/0!</v>
      </c>
      <c r="AX23" s="250" t="e">
        <f>Orçamento!BX75</f>
        <v>#DIV/0!</v>
      </c>
      <c r="AY23" s="251" t="e">
        <f>Orçamento!BY75</f>
        <v>#DIV/0!</v>
      </c>
      <c r="AZ23" s="251" t="e">
        <f>Orçamento!BZ75</f>
        <v>#DIV/0!</v>
      </c>
      <c r="BA23" s="251" t="e">
        <f>Orçamento!CA75</f>
        <v>#DIV/0!</v>
      </c>
      <c r="BB23" s="252" t="e">
        <f>Orçamento!CB75</f>
        <v>#DIV/0!</v>
      </c>
      <c r="BC23" s="250" t="e">
        <f>Orçamento!CE75</f>
        <v>#DIV/0!</v>
      </c>
      <c r="BD23" s="251" t="e">
        <f>Orçamento!CF75</f>
        <v>#DIV/0!</v>
      </c>
      <c r="BE23" s="251" t="e">
        <f>Orçamento!CG75</f>
        <v>#DIV/0!</v>
      </c>
      <c r="BF23" s="251" t="e">
        <f>Orçamento!CH75</f>
        <v>#DIV/0!</v>
      </c>
      <c r="BG23" s="252" t="e">
        <f>Orçamento!CI75</f>
        <v>#DIV/0!</v>
      </c>
      <c r="BH23" s="250" t="e">
        <f>Orçamento!CL75</f>
        <v>#DIV/0!</v>
      </c>
      <c r="BI23" s="251" t="e">
        <f>Orçamento!CM75</f>
        <v>#DIV/0!</v>
      </c>
      <c r="BJ23" s="251" t="e">
        <f>Orçamento!CN75</f>
        <v>#DIV/0!</v>
      </c>
      <c r="BK23" s="251" t="e">
        <f>Orçamento!CO75</f>
        <v>#DIV/0!</v>
      </c>
      <c r="BL23" s="252" t="e">
        <f>Orçamento!CP75</f>
        <v>#DIV/0!</v>
      </c>
      <c r="BM23" s="250" t="e">
        <f>Orçamento!CS75</f>
        <v>#DIV/0!</v>
      </c>
      <c r="BN23" s="251" t="e">
        <f>Orçamento!CT75</f>
        <v>#DIV/0!</v>
      </c>
      <c r="BO23" s="251" t="e">
        <f>Orçamento!CU75</f>
        <v>#DIV/0!</v>
      </c>
      <c r="BP23" s="251" t="e">
        <f>Orçamento!CV75</f>
        <v>#DIV/0!</v>
      </c>
      <c r="BQ23" s="252" t="e">
        <f>Orçamento!CW75</f>
        <v>#DIV/0!</v>
      </c>
      <c r="BR23" s="250" t="e">
        <f>Orçamento!CZ75</f>
        <v>#DIV/0!</v>
      </c>
      <c r="BS23" s="251" t="e">
        <f>Orçamento!DA75</f>
        <v>#DIV/0!</v>
      </c>
      <c r="BT23" s="251" t="e">
        <f>Orçamento!DB75</f>
        <v>#DIV/0!</v>
      </c>
      <c r="BU23" s="251" t="e">
        <f>Orçamento!DC75</f>
        <v>#DIV/0!</v>
      </c>
      <c r="BV23" s="252" t="e">
        <f>Orçamento!DD75</f>
        <v>#DIV/0!</v>
      </c>
      <c r="BW23" s="250" t="e">
        <f>Orçamento!DG75</f>
        <v>#DIV/0!</v>
      </c>
      <c r="BX23" s="251" t="e">
        <f>Orçamento!DH75</f>
        <v>#DIV/0!</v>
      </c>
      <c r="BY23" s="251" t="e">
        <f>Orçamento!DI75</f>
        <v>#DIV/0!</v>
      </c>
      <c r="BZ23" s="251" t="e">
        <f>Orçamento!DJ75</f>
        <v>#DIV/0!</v>
      </c>
      <c r="CA23" s="252" t="e">
        <f>Orçamento!DK75</f>
        <v>#DIV/0!</v>
      </c>
      <c r="CB23" s="250" t="e">
        <f>Orçamento!DN75</f>
        <v>#DIV/0!</v>
      </c>
      <c r="CC23" s="251" t="e">
        <f>Orçamento!DO75</f>
        <v>#DIV/0!</v>
      </c>
      <c r="CD23" s="251" t="e">
        <f>Orçamento!DP75</f>
        <v>#DIV/0!</v>
      </c>
      <c r="CE23" s="251" t="e">
        <f>Orçamento!DQ75</f>
        <v>#DIV/0!</v>
      </c>
      <c r="CF23" s="252" t="e">
        <f>Orçamento!DR75</f>
        <v>#DIV/0!</v>
      </c>
      <c r="CG23" s="250" t="e">
        <f>Orçamento!DU75</f>
        <v>#DIV/0!</v>
      </c>
      <c r="CH23" s="251" t="e">
        <f>Orçamento!DV75</f>
        <v>#DIV/0!</v>
      </c>
      <c r="CI23" s="251" t="e">
        <f>Orçamento!DW75</f>
        <v>#DIV/0!</v>
      </c>
      <c r="CJ23" s="251" t="e">
        <f>Orçamento!DX75</f>
        <v>#DIV/0!</v>
      </c>
      <c r="CK23" s="252" t="e">
        <f>Orçamento!DY75</f>
        <v>#DIV/0!</v>
      </c>
      <c r="CL23" s="250" t="e">
        <f>Orçamento!EB75</f>
        <v>#DIV/0!</v>
      </c>
      <c r="CM23" s="251" t="e">
        <f>Orçamento!EC75</f>
        <v>#DIV/0!</v>
      </c>
      <c r="CN23" s="251" t="e">
        <f>Orçamento!ED75</f>
        <v>#DIV/0!</v>
      </c>
      <c r="CO23" s="251" t="e">
        <f>Orçamento!EE75</f>
        <v>#DIV/0!</v>
      </c>
      <c r="CP23" s="252" t="e">
        <f>Orçamento!EF75</f>
        <v>#DIV/0!</v>
      </c>
      <c r="CQ23" s="66" t="e">
        <f t="shared" si="0"/>
        <v>#DIV/0!</v>
      </c>
    </row>
    <row r="24" spans="1:95" ht="14.25" customHeight="1" x14ac:dyDescent="0.2">
      <c r="A24" s="662"/>
      <c r="B24" s="660"/>
      <c r="C24" s="666"/>
      <c r="D24" s="669"/>
      <c r="E24" s="631" t="e">
        <f>ROUND(SUMPRODUCT(E23,$D23)+SUMPRODUCT(F23,$D23)+SUMPRODUCT(G23,$D23)+SUMPRODUCT(H23,$D23)+SUMPRODUCT(I23,$D23),2)</f>
        <v>#DIV/0!</v>
      </c>
      <c r="F24" s="632"/>
      <c r="G24" s="632"/>
      <c r="H24" s="632"/>
      <c r="I24" s="633"/>
      <c r="J24" s="631" t="e">
        <f>ROUND(SUMPRODUCT(J23,$D23)+SUMPRODUCT(K23,$D23)+SUMPRODUCT(L23,$D23)+SUMPRODUCT(M23,$D23)+SUMPRODUCT(N23,$D23),2)</f>
        <v>#DIV/0!</v>
      </c>
      <c r="K24" s="632"/>
      <c r="L24" s="632"/>
      <c r="M24" s="632"/>
      <c r="N24" s="633"/>
      <c r="O24" s="631" t="e">
        <f>ROUND(SUMPRODUCT(O23,$D23)+SUMPRODUCT(P23,$D23)+SUMPRODUCT(Q23,$D23)+SUMPRODUCT(R23,$D23)+SUMPRODUCT(S23,$D23),2)</f>
        <v>#DIV/0!</v>
      </c>
      <c r="P24" s="632"/>
      <c r="Q24" s="632"/>
      <c r="R24" s="632"/>
      <c r="S24" s="633"/>
      <c r="T24" s="631" t="e">
        <f>ROUND(SUMPRODUCT(T23,$D23)+SUMPRODUCT(U23,$D23)+SUMPRODUCT(V23,$D23)+SUMPRODUCT(W23,$D23)+SUMPRODUCT(X23,$D23),2)</f>
        <v>#DIV/0!</v>
      </c>
      <c r="U24" s="632"/>
      <c r="V24" s="632"/>
      <c r="W24" s="632"/>
      <c r="X24" s="633"/>
      <c r="Y24" s="631" t="e">
        <f>ROUND(SUMPRODUCT(Y23,$D23)+SUMPRODUCT(Z23,$D23)+SUMPRODUCT(AA23,$D23)+SUMPRODUCT(AB23,$D23)+SUMPRODUCT(AC23,$D23),2)</f>
        <v>#DIV/0!</v>
      </c>
      <c r="Z24" s="632"/>
      <c r="AA24" s="632"/>
      <c r="AB24" s="632"/>
      <c r="AC24" s="633"/>
      <c r="AD24" s="631" t="e">
        <f>ROUND(SUMPRODUCT(AD23,$D23)+SUMPRODUCT(AE23,$D23)+SUMPRODUCT(AF23,$D23)+SUMPRODUCT(AG23,$D23)+SUMPRODUCT(AH23,$D23),2)</f>
        <v>#DIV/0!</v>
      </c>
      <c r="AE24" s="632"/>
      <c r="AF24" s="632"/>
      <c r="AG24" s="632"/>
      <c r="AH24" s="633"/>
      <c r="AI24" s="631" t="e">
        <f>ROUND(SUMPRODUCT(AI23,$D23)+SUMPRODUCT(AJ23,$D23)+SUMPRODUCT(AK23,$D23)+SUMPRODUCT(AL23,$D23)+SUMPRODUCT(AM23,$D23),2)</f>
        <v>#DIV/0!</v>
      </c>
      <c r="AJ24" s="632"/>
      <c r="AK24" s="632"/>
      <c r="AL24" s="632"/>
      <c r="AM24" s="633"/>
      <c r="AN24" s="631" t="e">
        <f>ROUND(SUMPRODUCT(AN23,$D23)+SUMPRODUCT(AO23,$D23)+SUMPRODUCT(AP23,$D23)+SUMPRODUCT(AQ23,$D23)+SUMPRODUCT(AR23,$D23),2)</f>
        <v>#DIV/0!</v>
      </c>
      <c r="AO24" s="632"/>
      <c r="AP24" s="632"/>
      <c r="AQ24" s="632"/>
      <c r="AR24" s="633"/>
      <c r="AS24" s="631" t="e">
        <f>ROUND(SUMPRODUCT(AS23,$D23)+SUMPRODUCT(AT23,$D23)+SUMPRODUCT(AU23,$D23)+SUMPRODUCT(AV23,$D23)+SUMPRODUCT(AW23,$D23),2)</f>
        <v>#DIV/0!</v>
      </c>
      <c r="AT24" s="632"/>
      <c r="AU24" s="632"/>
      <c r="AV24" s="632"/>
      <c r="AW24" s="633"/>
      <c r="AX24" s="631" t="e">
        <f>ROUND(SUMPRODUCT(AX23,$D23)+SUMPRODUCT(AY23,$D23)+SUMPRODUCT(AZ23,$D23)+SUMPRODUCT(BA23,$D23)+SUMPRODUCT(BB23,$D23),2)</f>
        <v>#DIV/0!</v>
      </c>
      <c r="AY24" s="632"/>
      <c r="AZ24" s="632"/>
      <c r="BA24" s="632"/>
      <c r="BB24" s="633"/>
      <c r="BC24" s="631" t="e">
        <f>ROUND(SUMPRODUCT(BC23,$D23)+SUMPRODUCT(BD23,$D23)+SUMPRODUCT(BE23,$D23)+SUMPRODUCT(BF23,$D23)+SUMPRODUCT(BG23,$D23),2)</f>
        <v>#DIV/0!</v>
      </c>
      <c r="BD24" s="632"/>
      <c r="BE24" s="632"/>
      <c r="BF24" s="632"/>
      <c r="BG24" s="633"/>
      <c r="BH24" s="631" t="e">
        <f>ROUND(SUMPRODUCT(BH23,$D23)+SUMPRODUCT(BI23,$D23)+SUMPRODUCT(BJ23,$D23)+SUMPRODUCT(BK23,$D23)+SUMPRODUCT(BL23,$D23),2)</f>
        <v>#DIV/0!</v>
      </c>
      <c r="BI24" s="632"/>
      <c r="BJ24" s="632"/>
      <c r="BK24" s="632"/>
      <c r="BL24" s="633"/>
      <c r="BM24" s="631" t="e">
        <f>ROUND(SUMPRODUCT(BM23,$D23)+SUMPRODUCT(BN23,$D23)+SUMPRODUCT(BO23,$D23)+SUMPRODUCT(BP23,$D23)+SUMPRODUCT(BQ23,$D23),2)</f>
        <v>#DIV/0!</v>
      </c>
      <c r="BN24" s="632"/>
      <c r="BO24" s="632"/>
      <c r="BP24" s="632"/>
      <c r="BQ24" s="633"/>
      <c r="BR24" s="631" t="e">
        <f>ROUND(SUMPRODUCT(BR23,$D23)+SUMPRODUCT(BS23,$D23)+SUMPRODUCT(BT23,$D23)+SUMPRODUCT(BU23,$D23)+SUMPRODUCT(BV23,$D23),2)</f>
        <v>#DIV/0!</v>
      </c>
      <c r="BS24" s="632"/>
      <c r="BT24" s="632"/>
      <c r="BU24" s="632"/>
      <c r="BV24" s="633"/>
      <c r="BW24" s="631" t="e">
        <f>ROUND(SUMPRODUCT(BW23,$D23)+SUMPRODUCT(BX23,$D23)+SUMPRODUCT(BY23,$D23)+SUMPRODUCT(BZ23,$D23)+SUMPRODUCT(CA23,$D23),2)</f>
        <v>#DIV/0!</v>
      </c>
      <c r="BX24" s="632"/>
      <c r="BY24" s="632"/>
      <c r="BZ24" s="632"/>
      <c r="CA24" s="633"/>
      <c r="CB24" s="631" t="e">
        <f>ROUND(SUMPRODUCT(CB23,$D23)+SUMPRODUCT(CC23,$D23)+SUMPRODUCT(CD23,$D23)+SUMPRODUCT(CE23,$D23)+SUMPRODUCT(CF23,$D23),2)</f>
        <v>#DIV/0!</v>
      </c>
      <c r="CC24" s="632"/>
      <c r="CD24" s="632"/>
      <c r="CE24" s="632"/>
      <c r="CF24" s="633"/>
      <c r="CG24" s="631" t="e">
        <f>ROUND(SUMPRODUCT(CG23,$D23)+SUMPRODUCT(CH23,$D23)+SUMPRODUCT(CI23,$D23)+SUMPRODUCT(CJ23,$D23)+SUMPRODUCT(CK23,$D23),2)</f>
        <v>#DIV/0!</v>
      </c>
      <c r="CH24" s="632"/>
      <c r="CI24" s="632"/>
      <c r="CJ24" s="632"/>
      <c r="CK24" s="633"/>
      <c r="CL24" s="631" t="e">
        <f>ROUND(SUMPRODUCT(CL23,$D23)+SUMPRODUCT(CM23,$D23)+SUMPRODUCT(CN23,$D23)+SUMPRODUCT(CO23,$D23)+SUMPRODUCT(CP23,$D23),2)</f>
        <v>#DIV/0!</v>
      </c>
      <c r="CM24" s="632"/>
      <c r="CN24" s="632"/>
      <c r="CO24" s="632"/>
      <c r="CP24" s="633"/>
      <c r="CQ24" s="66"/>
    </row>
    <row r="25" spans="1:95" ht="23.25" customHeight="1" x14ac:dyDescent="0.2">
      <c r="A25" s="664" t="e">
        <f>Orçamento!#REF!</f>
        <v>#REF!</v>
      </c>
      <c r="B25" s="663" t="e">
        <f>Orçamento!#REF!</f>
        <v>#REF!</v>
      </c>
      <c r="C25" s="665" t="e">
        <f>VLOOKUP(B25,Orçamento!$D$14:$J$77,6,FALSE)</f>
        <v>#REF!</v>
      </c>
      <c r="D25" s="670" t="e">
        <f>ROUND(VLOOKUP(B25,Orçamento!$D$14:$J$77,2,FALSE)*Orçamento!#REF!,2)</f>
        <v>#REF!</v>
      </c>
      <c r="E25" s="250" t="e">
        <f>Orçamento!#REF!</f>
        <v>#REF!</v>
      </c>
      <c r="F25" s="251" t="e">
        <f>Orçamento!#REF!</f>
        <v>#REF!</v>
      </c>
      <c r="G25" s="251" t="e">
        <f>Orçamento!#REF!</f>
        <v>#REF!</v>
      </c>
      <c r="H25" s="251" t="e">
        <f>Orçamento!#REF!</f>
        <v>#REF!</v>
      </c>
      <c r="I25" s="252" t="e">
        <f>Orçamento!#REF!</f>
        <v>#REF!</v>
      </c>
      <c r="J25" s="250" t="e">
        <f>Orçamento!#REF!</f>
        <v>#REF!</v>
      </c>
      <c r="K25" s="251" t="e">
        <f>Orçamento!#REF!</f>
        <v>#REF!</v>
      </c>
      <c r="L25" s="251" t="e">
        <f>Orçamento!#REF!</f>
        <v>#REF!</v>
      </c>
      <c r="M25" s="251" t="e">
        <f>Orçamento!#REF!</f>
        <v>#REF!</v>
      </c>
      <c r="N25" s="252" t="e">
        <f>Orçamento!#REF!</f>
        <v>#REF!</v>
      </c>
      <c r="O25" s="250" t="e">
        <f>Orçamento!#REF!</f>
        <v>#REF!</v>
      </c>
      <c r="P25" s="251" t="e">
        <f>Orçamento!#REF!</f>
        <v>#REF!</v>
      </c>
      <c r="Q25" s="251" t="e">
        <f>Orçamento!#REF!</f>
        <v>#REF!</v>
      </c>
      <c r="R25" s="251" t="e">
        <f>Orçamento!#REF!</f>
        <v>#REF!</v>
      </c>
      <c r="S25" s="252" t="e">
        <f>Orçamento!#REF!</f>
        <v>#REF!</v>
      </c>
      <c r="T25" s="250" t="e">
        <f>Orçamento!#REF!</f>
        <v>#REF!</v>
      </c>
      <c r="U25" s="251" t="e">
        <f>Orçamento!#REF!</f>
        <v>#REF!</v>
      </c>
      <c r="V25" s="251" t="e">
        <f>Orçamento!#REF!</f>
        <v>#REF!</v>
      </c>
      <c r="W25" s="251" t="e">
        <f>Orçamento!#REF!</f>
        <v>#REF!</v>
      </c>
      <c r="X25" s="252" t="e">
        <f>Orçamento!#REF!</f>
        <v>#REF!</v>
      </c>
      <c r="Y25" s="250" t="e">
        <f>Orçamento!#REF!</f>
        <v>#REF!</v>
      </c>
      <c r="Z25" s="251" t="e">
        <f>Orçamento!#REF!</f>
        <v>#REF!</v>
      </c>
      <c r="AA25" s="251" t="e">
        <f>Orçamento!#REF!</f>
        <v>#REF!</v>
      </c>
      <c r="AB25" s="251" t="e">
        <f>Orçamento!#REF!</f>
        <v>#REF!</v>
      </c>
      <c r="AC25" s="252" t="e">
        <f>Orçamento!#REF!</f>
        <v>#REF!</v>
      </c>
      <c r="AD25" s="250" t="e">
        <f>Orçamento!#REF!</f>
        <v>#REF!</v>
      </c>
      <c r="AE25" s="251" t="e">
        <f>Orçamento!#REF!</f>
        <v>#REF!</v>
      </c>
      <c r="AF25" s="251" t="e">
        <f>Orçamento!#REF!</f>
        <v>#REF!</v>
      </c>
      <c r="AG25" s="251" t="e">
        <f>Orçamento!#REF!</f>
        <v>#REF!</v>
      </c>
      <c r="AH25" s="252" t="e">
        <f>Orçamento!#REF!</f>
        <v>#REF!</v>
      </c>
      <c r="AI25" s="250" t="e">
        <f>Orçamento!#REF!</f>
        <v>#REF!</v>
      </c>
      <c r="AJ25" s="251" t="e">
        <f>Orçamento!#REF!</f>
        <v>#REF!</v>
      </c>
      <c r="AK25" s="251" t="e">
        <f>Orçamento!#REF!</f>
        <v>#REF!</v>
      </c>
      <c r="AL25" s="251" t="e">
        <f>Orçamento!#REF!</f>
        <v>#REF!</v>
      </c>
      <c r="AM25" s="252" t="e">
        <f>Orçamento!#REF!</f>
        <v>#REF!</v>
      </c>
      <c r="AN25" s="250" t="e">
        <f>Orçamento!#REF!</f>
        <v>#REF!</v>
      </c>
      <c r="AO25" s="251" t="e">
        <f>Orçamento!#REF!</f>
        <v>#REF!</v>
      </c>
      <c r="AP25" s="251" t="e">
        <f>Orçamento!#REF!</f>
        <v>#REF!</v>
      </c>
      <c r="AQ25" s="251" t="e">
        <f>Orçamento!#REF!</f>
        <v>#REF!</v>
      </c>
      <c r="AR25" s="252" t="e">
        <f>Orçamento!#REF!</f>
        <v>#REF!</v>
      </c>
      <c r="AS25" s="250" t="e">
        <f>Orçamento!#REF!</f>
        <v>#REF!</v>
      </c>
      <c r="AT25" s="251" t="e">
        <f>Orçamento!#REF!</f>
        <v>#REF!</v>
      </c>
      <c r="AU25" s="251" t="e">
        <f>Orçamento!#REF!</f>
        <v>#REF!</v>
      </c>
      <c r="AV25" s="251" t="e">
        <f>Orçamento!#REF!</f>
        <v>#REF!</v>
      </c>
      <c r="AW25" s="252" t="e">
        <f>Orçamento!#REF!</f>
        <v>#REF!</v>
      </c>
      <c r="AX25" s="250" t="e">
        <f>Orçamento!#REF!</f>
        <v>#REF!</v>
      </c>
      <c r="AY25" s="251" t="e">
        <f>Orçamento!#REF!</f>
        <v>#REF!</v>
      </c>
      <c r="AZ25" s="251" t="e">
        <f>Orçamento!#REF!</f>
        <v>#REF!</v>
      </c>
      <c r="BA25" s="251" t="e">
        <f>Orçamento!#REF!</f>
        <v>#REF!</v>
      </c>
      <c r="BB25" s="252" t="e">
        <f>Orçamento!#REF!</f>
        <v>#REF!</v>
      </c>
      <c r="BC25" s="250" t="e">
        <f>Orçamento!#REF!</f>
        <v>#REF!</v>
      </c>
      <c r="BD25" s="251" t="e">
        <f>Orçamento!#REF!</f>
        <v>#REF!</v>
      </c>
      <c r="BE25" s="251" t="e">
        <f>Orçamento!#REF!</f>
        <v>#REF!</v>
      </c>
      <c r="BF25" s="251" t="e">
        <f>Orçamento!#REF!</f>
        <v>#REF!</v>
      </c>
      <c r="BG25" s="252" t="e">
        <f>Orçamento!#REF!</f>
        <v>#REF!</v>
      </c>
      <c r="BH25" s="250" t="e">
        <f>Orçamento!#REF!</f>
        <v>#REF!</v>
      </c>
      <c r="BI25" s="251" t="e">
        <f>Orçamento!#REF!</f>
        <v>#REF!</v>
      </c>
      <c r="BJ25" s="251" t="e">
        <f>Orçamento!#REF!</f>
        <v>#REF!</v>
      </c>
      <c r="BK25" s="251" t="e">
        <f>Orçamento!#REF!</f>
        <v>#REF!</v>
      </c>
      <c r="BL25" s="252" t="e">
        <f>Orçamento!#REF!</f>
        <v>#REF!</v>
      </c>
      <c r="BM25" s="250" t="e">
        <f>Orçamento!#REF!</f>
        <v>#REF!</v>
      </c>
      <c r="BN25" s="251" t="e">
        <f>Orçamento!#REF!</f>
        <v>#REF!</v>
      </c>
      <c r="BO25" s="251" t="e">
        <f>Orçamento!#REF!</f>
        <v>#REF!</v>
      </c>
      <c r="BP25" s="251" t="e">
        <f>Orçamento!#REF!</f>
        <v>#REF!</v>
      </c>
      <c r="BQ25" s="252" t="e">
        <f>Orçamento!#REF!</f>
        <v>#REF!</v>
      </c>
      <c r="BR25" s="250" t="e">
        <f>Orçamento!#REF!</f>
        <v>#REF!</v>
      </c>
      <c r="BS25" s="251" t="e">
        <f>Orçamento!#REF!</f>
        <v>#REF!</v>
      </c>
      <c r="BT25" s="251" t="e">
        <f>Orçamento!#REF!</f>
        <v>#REF!</v>
      </c>
      <c r="BU25" s="251" t="e">
        <f>Orçamento!#REF!</f>
        <v>#REF!</v>
      </c>
      <c r="BV25" s="252" t="e">
        <f>Orçamento!#REF!</f>
        <v>#REF!</v>
      </c>
      <c r="BW25" s="250" t="e">
        <f>Orçamento!#REF!</f>
        <v>#REF!</v>
      </c>
      <c r="BX25" s="251" t="e">
        <f>Orçamento!#REF!</f>
        <v>#REF!</v>
      </c>
      <c r="BY25" s="251" t="e">
        <f>Orçamento!#REF!</f>
        <v>#REF!</v>
      </c>
      <c r="BZ25" s="251" t="e">
        <f>Orçamento!#REF!</f>
        <v>#REF!</v>
      </c>
      <c r="CA25" s="252" t="e">
        <f>Orçamento!#REF!</f>
        <v>#REF!</v>
      </c>
      <c r="CB25" s="250" t="e">
        <f>Orçamento!#REF!</f>
        <v>#REF!</v>
      </c>
      <c r="CC25" s="251" t="e">
        <f>Orçamento!#REF!</f>
        <v>#REF!</v>
      </c>
      <c r="CD25" s="251" t="e">
        <f>Orçamento!#REF!</f>
        <v>#REF!</v>
      </c>
      <c r="CE25" s="251" t="e">
        <f>Orçamento!#REF!</f>
        <v>#REF!</v>
      </c>
      <c r="CF25" s="252" t="e">
        <f>Orçamento!#REF!</f>
        <v>#REF!</v>
      </c>
      <c r="CG25" s="250" t="e">
        <f>Orçamento!#REF!</f>
        <v>#REF!</v>
      </c>
      <c r="CH25" s="251" t="e">
        <f>Orçamento!#REF!</f>
        <v>#REF!</v>
      </c>
      <c r="CI25" s="251" t="e">
        <f>Orçamento!#REF!</f>
        <v>#REF!</v>
      </c>
      <c r="CJ25" s="251" t="e">
        <f>Orçamento!#REF!</f>
        <v>#REF!</v>
      </c>
      <c r="CK25" s="252" t="e">
        <f>Orçamento!#REF!</f>
        <v>#REF!</v>
      </c>
      <c r="CL25" s="250" t="e">
        <f>Orçamento!#REF!</f>
        <v>#REF!</v>
      </c>
      <c r="CM25" s="251" t="e">
        <f>Orçamento!#REF!</f>
        <v>#REF!</v>
      </c>
      <c r="CN25" s="251" t="e">
        <f>Orçamento!#REF!</f>
        <v>#REF!</v>
      </c>
      <c r="CO25" s="251" t="e">
        <f>Orçamento!#REF!</f>
        <v>#REF!</v>
      </c>
      <c r="CP25" s="252" t="e">
        <f>Orçamento!#REF!</f>
        <v>#REF!</v>
      </c>
      <c r="CQ25" s="66" t="e">
        <f t="shared" si="0"/>
        <v>#REF!</v>
      </c>
    </row>
    <row r="26" spans="1:95" ht="14.25" customHeight="1" x14ac:dyDescent="0.2">
      <c r="A26" s="662"/>
      <c r="B26" s="660"/>
      <c r="C26" s="666"/>
      <c r="D26" s="669"/>
      <c r="E26" s="631" t="e">
        <f>ROUND(SUMPRODUCT(E25,$D25)+SUMPRODUCT(F25,$D25)+SUMPRODUCT(G25,$D25)+SUMPRODUCT(H25,$D25)+SUMPRODUCT(I25,$D25),2)</f>
        <v>#REF!</v>
      </c>
      <c r="F26" s="632"/>
      <c r="G26" s="632"/>
      <c r="H26" s="632"/>
      <c r="I26" s="633"/>
      <c r="J26" s="631" t="e">
        <f>ROUND(SUMPRODUCT(J25,$D25)+SUMPRODUCT(K25,$D25)+SUMPRODUCT(L25,$D25)+SUMPRODUCT(M25,$D25)+SUMPRODUCT(N25,$D25),2)</f>
        <v>#REF!</v>
      </c>
      <c r="K26" s="632"/>
      <c r="L26" s="632"/>
      <c r="M26" s="632"/>
      <c r="N26" s="633"/>
      <c r="O26" s="631" t="e">
        <f>ROUND(SUMPRODUCT(O25,$D25)+SUMPRODUCT(P25,$D25)+SUMPRODUCT(Q25,$D25)+SUMPRODUCT(R25,$D25)+SUMPRODUCT(S25,$D25),2)</f>
        <v>#REF!</v>
      </c>
      <c r="P26" s="632"/>
      <c r="Q26" s="632"/>
      <c r="R26" s="632"/>
      <c r="S26" s="633"/>
      <c r="T26" s="631" t="e">
        <f>ROUND(SUMPRODUCT(T25,$D25)+SUMPRODUCT(U25,$D25)+SUMPRODUCT(V25,$D25)+SUMPRODUCT(W25,$D25)+SUMPRODUCT(X25,$D25),2)</f>
        <v>#REF!</v>
      </c>
      <c r="U26" s="632"/>
      <c r="V26" s="632"/>
      <c r="W26" s="632"/>
      <c r="X26" s="633"/>
      <c r="Y26" s="631" t="e">
        <f>ROUND(SUMPRODUCT(Y25,$D25)+SUMPRODUCT(Z25,$D25)+SUMPRODUCT(AA25,$D25)+SUMPRODUCT(AB25,$D25)+SUMPRODUCT(AC25,$D25),2)</f>
        <v>#REF!</v>
      </c>
      <c r="Z26" s="632"/>
      <c r="AA26" s="632"/>
      <c r="AB26" s="632"/>
      <c r="AC26" s="633"/>
      <c r="AD26" s="631" t="e">
        <f>ROUND(SUMPRODUCT(AD25,$D25)+SUMPRODUCT(AE25,$D25)+SUMPRODUCT(AF25,$D25)+SUMPRODUCT(AG25,$D25)+SUMPRODUCT(AH25,$D25),2)</f>
        <v>#REF!</v>
      </c>
      <c r="AE26" s="632"/>
      <c r="AF26" s="632"/>
      <c r="AG26" s="632"/>
      <c r="AH26" s="633"/>
      <c r="AI26" s="631" t="e">
        <f>ROUND(SUMPRODUCT(AI25,$D25)+SUMPRODUCT(AJ25,$D25)+SUMPRODUCT(AK25,$D25)+SUMPRODUCT(AL25,$D25)+SUMPRODUCT(AM25,$D25),2)</f>
        <v>#REF!</v>
      </c>
      <c r="AJ26" s="632"/>
      <c r="AK26" s="632"/>
      <c r="AL26" s="632"/>
      <c r="AM26" s="633"/>
      <c r="AN26" s="631" t="e">
        <f>ROUND(SUMPRODUCT(AN25,$D25)+SUMPRODUCT(AO25,$D25)+SUMPRODUCT(AP25,$D25)+SUMPRODUCT(AQ25,$D25)+SUMPRODUCT(AR25,$D25),2)</f>
        <v>#REF!</v>
      </c>
      <c r="AO26" s="632"/>
      <c r="AP26" s="632"/>
      <c r="AQ26" s="632"/>
      <c r="AR26" s="633"/>
      <c r="AS26" s="631" t="e">
        <f>ROUND(SUMPRODUCT(AS25,$D25)+SUMPRODUCT(AT25,$D25)+SUMPRODUCT(AU25,$D25)+SUMPRODUCT(AV25,$D25)+SUMPRODUCT(AW25,$D25),2)</f>
        <v>#REF!</v>
      </c>
      <c r="AT26" s="632"/>
      <c r="AU26" s="632"/>
      <c r="AV26" s="632"/>
      <c r="AW26" s="633"/>
      <c r="AX26" s="631" t="e">
        <f>ROUND(SUMPRODUCT(AX25,$D25)+SUMPRODUCT(AY25,$D25)+SUMPRODUCT(AZ25,$D25)+SUMPRODUCT(BA25,$D25)+SUMPRODUCT(BB25,$D25),2)</f>
        <v>#REF!</v>
      </c>
      <c r="AY26" s="632"/>
      <c r="AZ26" s="632"/>
      <c r="BA26" s="632"/>
      <c r="BB26" s="633"/>
      <c r="BC26" s="631" t="e">
        <f>ROUND(SUMPRODUCT(BC25,$D25)+SUMPRODUCT(BD25,$D25)+SUMPRODUCT(BE25,$D25)+SUMPRODUCT(BF25,$D25)+SUMPRODUCT(BG25,$D25),2)</f>
        <v>#REF!</v>
      </c>
      <c r="BD26" s="632"/>
      <c r="BE26" s="632"/>
      <c r="BF26" s="632"/>
      <c r="BG26" s="633"/>
      <c r="BH26" s="631" t="e">
        <f>ROUND(SUMPRODUCT(BH25,$D25)+SUMPRODUCT(BI25,$D25)+SUMPRODUCT(BJ25,$D25)+SUMPRODUCT(BK25,$D25)+SUMPRODUCT(BL25,$D25),2)</f>
        <v>#REF!</v>
      </c>
      <c r="BI26" s="632"/>
      <c r="BJ26" s="632"/>
      <c r="BK26" s="632"/>
      <c r="BL26" s="633"/>
      <c r="BM26" s="631" t="e">
        <f>ROUND(SUMPRODUCT(BM25,$D25)+SUMPRODUCT(BN25,$D25)+SUMPRODUCT(BO25,$D25)+SUMPRODUCT(BP25,$D25)+SUMPRODUCT(BQ25,$D25),2)</f>
        <v>#REF!</v>
      </c>
      <c r="BN26" s="632"/>
      <c r="BO26" s="632"/>
      <c r="BP26" s="632"/>
      <c r="BQ26" s="633"/>
      <c r="BR26" s="631" t="e">
        <f>ROUND(SUMPRODUCT(BR25,$D25)+SUMPRODUCT(BS25,$D25)+SUMPRODUCT(BT25,$D25)+SUMPRODUCT(BU25,$D25)+SUMPRODUCT(BV25,$D25),2)</f>
        <v>#REF!</v>
      </c>
      <c r="BS26" s="632"/>
      <c r="BT26" s="632"/>
      <c r="BU26" s="632"/>
      <c r="BV26" s="633"/>
      <c r="BW26" s="631" t="e">
        <f>ROUND(SUMPRODUCT(BW25,$D25)+SUMPRODUCT(BX25,$D25)+SUMPRODUCT(BY25,$D25)+SUMPRODUCT(BZ25,$D25)+SUMPRODUCT(CA25,$D25),2)</f>
        <v>#REF!</v>
      </c>
      <c r="BX26" s="632"/>
      <c r="BY26" s="632"/>
      <c r="BZ26" s="632"/>
      <c r="CA26" s="633"/>
      <c r="CB26" s="631" t="e">
        <f>ROUND(SUMPRODUCT(CB25,$D25)+SUMPRODUCT(CC25,$D25)+SUMPRODUCT(CD25,$D25)+SUMPRODUCT(CE25,$D25)+SUMPRODUCT(CF25,$D25),2)</f>
        <v>#REF!</v>
      </c>
      <c r="CC26" s="632"/>
      <c r="CD26" s="632"/>
      <c r="CE26" s="632"/>
      <c r="CF26" s="633"/>
      <c r="CG26" s="631" t="e">
        <f>ROUND(SUMPRODUCT(CG25,$D25)+SUMPRODUCT(CH25,$D25)+SUMPRODUCT(CI25,$D25)+SUMPRODUCT(CJ25,$D25)+SUMPRODUCT(CK25,$D25),2)</f>
        <v>#REF!</v>
      </c>
      <c r="CH26" s="632"/>
      <c r="CI26" s="632"/>
      <c r="CJ26" s="632"/>
      <c r="CK26" s="633"/>
      <c r="CL26" s="631" t="e">
        <f>ROUND(SUMPRODUCT(CL25,$D25)+SUMPRODUCT(CM25,$D25)+SUMPRODUCT(CN25,$D25)+SUMPRODUCT(CO25,$D25)+SUMPRODUCT(CP25,$D25),2)</f>
        <v>#REF!</v>
      </c>
      <c r="CM26" s="632"/>
      <c r="CN26" s="632"/>
      <c r="CO26" s="632"/>
      <c r="CP26" s="633"/>
      <c r="CQ26" s="66"/>
    </row>
    <row r="27" spans="1:95" ht="23.25" customHeight="1" x14ac:dyDescent="0.2">
      <c r="A27" s="664" t="e">
        <f>Orçamento!#REF!</f>
        <v>#REF!</v>
      </c>
      <c r="B27" s="663" t="e">
        <f>Orçamento!#REF!</f>
        <v>#REF!</v>
      </c>
      <c r="C27" s="665" t="e">
        <f>VLOOKUP(B27,Orçamento!$D$14:$J$77,6,FALSE)</f>
        <v>#REF!</v>
      </c>
      <c r="D27" s="670" t="e">
        <f>ROUND(VLOOKUP(B27,Orçamento!$D$14:$J$77,2,FALSE)*Orçamento!#REF!,2)</f>
        <v>#REF!</v>
      </c>
      <c r="E27" s="250" t="e">
        <f>Orçamento!#REF!</f>
        <v>#REF!</v>
      </c>
      <c r="F27" s="251" t="e">
        <f>Orçamento!#REF!</f>
        <v>#REF!</v>
      </c>
      <c r="G27" s="251" t="e">
        <f>Orçamento!#REF!</f>
        <v>#REF!</v>
      </c>
      <c r="H27" s="251" t="e">
        <f>Orçamento!#REF!</f>
        <v>#REF!</v>
      </c>
      <c r="I27" s="252" t="e">
        <f>Orçamento!#REF!</f>
        <v>#REF!</v>
      </c>
      <c r="J27" s="250" t="e">
        <f>Orçamento!#REF!</f>
        <v>#REF!</v>
      </c>
      <c r="K27" s="251" t="e">
        <f>Orçamento!#REF!</f>
        <v>#REF!</v>
      </c>
      <c r="L27" s="251" t="e">
        <f>Orçamento!#REF!</f>
        <v>#REF!</v>
      </c>
      <c r="M27" s="251" t="e">
        <f>Orçamento!#REF!</f>
        <v>#REF!</v>
      </c>
      <c r="N27" s="252" t="e">
        <f>Orçamento!#REF!</f>
        <v>#REF!</v>
      </c>
      <c r="O27" s="250" t="e">
        <f>Orçamento!#REF!</f>
        <v>#REF!</v>
      </c>
      <c r="P27" s="251" t="e">
        <f>Orçamento!#REF!</f>
        <v>#REF!</v>
      </c>
      <c r="Q27" s="251" t="e">
        <f>Orçamento!#REF!</f>
        <v>#REF!</v>
      </c>
      <c r="R27" s="251" t="e">
        <f>Orçamento!#REF!</f>
        <v>#REF!</v>
      </c>
      <c r="S27" s="252" t="e">
        <f>Orçamento!#REF!</f>
        <v>#REF!</v>
      </c>
      <c r="T27" s="250" t="e">
        <f>Orçamento!#REF!</f>
        <v>#REF!</v>
      </c>
      <c r="U27" s="251" t="e">
        <f>Orçamento!#REF!</f>
        <v>#REF!</v>
      </c>
      <c r="V27" s="251" t="e">
        <f>Orçamento!#REF!</f>
        <v>#REF!</v>
      </c>
      <c r="W27" s="251" t="e">
        <f>Orçamento!#REF!</f>
        <v>#REF!</v>
      </c>
      <c r="X27" s="252" t="e">
        <f>Orçamento!#REF!</f>
        <v>#REF!</v>
      </c>
      <c r="Y27" s="250" t="e">
        <f>Orçamento!#REF!</f>
        <v>#REF!</v>
      </c>
      <c r="Z27" s="251" t="e">
        <f>Orçamento!#REF!</f>
        <v>#REF!</v>
      </c>
      <c r="AA27" s="251" t="e">
        <f>Orçamento!#REF!</f>
        <v>#REF!</v>
      </c>
      <c r="AB27" s="251" t="e">
        <f>Orçamento!#REF!</f>
        <v>#REF!</v>
      </c>
      <c r="AC27" s="252" t="e">
        <f>Orçamento!#REF!</f>
        <v>#REF!</v>
      </c>
      <c r="AD27" s="250" t="e">
        <f>Orçamento!#REF!</f>
        <v>#REF!</v>
      </c>
      <c r="AE27" s="251" t="e">
        <f>Orçamento!#REF!</f>
        <v>#REF!</v>
      </c>
      <c r="AF27" s="251" t="e">
        <f>Orçamento!#REF!</f>
        <v>#REF!</v>
      </c>
      <c r="AG27" s="251" t="e">
        <f>Orçamento!#REF!</f>
        <v>#REF!</v>
      </c>
      <c r="AH27" s="252" t="e">
        <f>Orçamento!#REF!</f>
        <v>#REF!</v>
      </c>
      <c r="AI27" s="250" t="e">
        <f>Orçamento!#REF!</f>
        <v>#REF!</v>
      </c>
      <c r="AJ27" s="251" t="e">
        <f>Orçamento!#REF!</f>
        <v>#REF!</v>
      </c>
      <c r="AK27" s="251" t="e">
        <f>Orçamento!#REF!</f>
        <v>#REF!</v>
      </c>
      <c r="AL27" s="251" t="e">
        <f>Orçamento!#REF!</f>
        <v>#REF!</v>
      </c>
      <c r="AM27" s="252" t="e">
        <f>Orçamento!#REF!</f>
        <v>#REF!</v>
      </c>
      <c r="AN27" s="250" t="e">
        <f>Orçamento!#REF!</f>
        <v>#REF!</v>
      </c>
      <c r="AO27" s="251" t="e">
        <f>Orçamento!#REF!</f>
        <v>#REF!</v>
      </c>
      <c r="AP27" s="251" t="e">
        <f>Orçamento!#REF!</f>
        <v>#REF!</v>
      </c>
      <c r="AQ27" s="251" t="e">
        <f>Orçamento!#REF!</f>
        <v>#REF!</v>
      </c>
      <c r="AR27" s="252" t="e">
        <f>Orçamento!#REF!</f>
        <v>#REF!</v>
      </c>
      <c r="AS27" s="250" t="e">
        <f>Orçamento!#REF!</f>
        <v>#REF!</v>
      </c>
      <c r="AT27" s="251" t="e">
        <f>Orçamento!#REF!</f>
        <v>#REF!</v>
      </c>
      <c r="AU27" s="251" t="e">
        <f>Orçamento!#REF!</f>
        <v>#REF!</v>
      </c>
      <c r="AV27" s="251" t="e">
        <f>Orçamento!#REF!</f>
        <v>#REF!</v>
      </c>
      <c r="AW27" s="252" t="e">
        <f>Orçamento!#REF!</f>
        <v>#REF!</v>
      </c>
      <c r="AX27" s="250" t="e">
        <f>Orçamento!#REF!</f>
        <v>#REF!</v>
      </c>
      <c r="AY27" s="251" t="e">
        <f>Orçamento!#REF!</f>
        <v>#REF!</v>
      </c>
      <c r="AZ27" s="251" t="e">
        <f>Orçamento!#REF!</f>
        <v>#REF!</v>
      </c>
      <c r="BA27" s="251" t="e">
        <f>Orçamento!#REF!</f>
        <v>#REF!</v>
      </c>
      <c r="BB27" s="252" t="e">
        <f>Orçamento!#REF!</f>
        <v>#REF!</v>
      </c>
      <c r="BC27" s="250" t="e">
        <f>Orçamento!#REF!</f>
        <v>#REF!</v>
      </c>
      <c r="BD27" s="251" t="e">
        <f>Orçamento!#REF!</f>
        <v>#REF!</v>
      </c>
      <c r="BE27" s="251" t="e">
        <f>Orçamento!#REF!</f>
        <v>#REF!</v>
      </c>
      <c r="BF27" s="251" t="e">
        <f>Orçamento!#REF!</f>
        <v>#REF!</v>
      </c>
      <c r="BG27" s="252" t="e">
        <f>Orçamento!#REF!</f>
        <v>#REF!</v>
      </c>
      <c r="BH27" s="250" t="e">
        <f>Orçamento!#REF!</f>
        <v>#REF!</v>
      </c>
      <c r="BI27" s="251" t="e">
        <f>Orçamento!#REF!</f>
        <v>#REF!</v>
      </c>
      <c r="BJ27" s="251" t="e">
        <f>Orçamento!#REF!</f>
        <v>#REF!</v>
      </c>
      <c r="BK27" s="251" t="e">
        <f>Orçamento!#REF!</f>
        <v>#REF!</v>
      </c>
      <c r="BL27" s="252" t="e">
        <f>Orçamento!#REF!</f>
        <v>#REF!</v>
      </c>
      <c r="BM27" s="250" t="e">
        <f>Orçamento!#REF!</f>
        <v>#REF!</v>
      </c>
      <c r="BN27" s="251" t="e">
        <f>Orçamento!#REF!</f>
        <v>#REF!</v>
      </c>
      <c r="BO27" s="251" t="e">
        <f>Orçamento!#REF!</f>
        <v>#REF!</v>
      </c>
      <c r="BP27" s="251" t="e">
        <f>Orçamento!#REF!</f>
        <v>#REF!</v>
      </c>
      <c r="BQ27" s="252" t="e">
        <f>Orçamento!#REF!</f>
        <v>#REF!</v>
      </c>
      <c r="BR27" s="250" t="e">
        <f>Orçamento!#REF!</f>
        <v>#REF!</v>
      </c>
      <c r="BS27" s="251" t="e">
        <f>Orçamento!#REF!</f>
        <v>#REF!</v>
      </c>
      <c r="BT27" s="251" t="e">
        <f>Orçamento!#REF!</f>
        <v>#REF!</v>
      </c>
      <c r="BU27" s="251" t="e">
        <f>Orçamento!#REF!</f>
        <v>#REF!</v>
      </c>
      <c r="BV27" s="252" t="e">
        <f>Orçamento!#REF!</f>
        <v>#REF!</v>
      </c>
      <c r="BW27" s="250" t="e">
        <f>Orçamento!#REF!</f>
        <v>#REF!</v>
      </c>
      <c r="BX27" s="251" t="e">
        <f>Orçamento!#REF!</f>
        <v>#REF!</v>
      </c>
      <c r="BY27" s="251" t="e">
        <f>Orçamento!#REF!</f>
        <v>#REF!</v>
      </c>
      <c r="BZ27" s="251" t="e">
        <f>Orçamento!#REF!</f>
        <v>#REF!</v>
      </c>
      <c r="CA27" s="252" t="e">
        <f>Orçamento!#REF!</f>
        <v>#REF!</v>
      </c>
      <c r="CB27" s="250" t="e">
        <f>Orçamento!#REF!</f>
        <v>#REF!</v>
      </c>
      <c r="CC27" s="251" t="e">
        <f>Orçamento!#REF!</f>
        <v>#REF!</v>
      </c>
      <c r="CD27" s="251" t="e">
        <f>Orçamento!#REF!</f>
        <v>#REF!</v>
      </c>
      <c r="CE27" s="251" t="e">
        <f>Orçamento!#REF!</f>
        <v>#REF!</v>
      </c>
      <c r="CF27" s="252" t="e">
        <f>Orçamento!#REF!</f>
        <v>#REF!</v>
      </c>
      <c r="CG27" s="250" t="e">
        <f>Orçamento!#REF!</f>
        <v>#REF!</v>
      </c>
      <c r="CH27" s="251" t="e">
        <f>Orçamento!#REF!</f>
        <v>#REF!</v>
      </c>
      <c r="CI27" s="251" t="e">
        <f>Orçamento!#REF!</f>
        <v>#REF!</v>
      </c>
      <c r="CJ27" s="251" t="e">
        <f>Orçamento!#REF!</f>
        <v>#REF!</v>
      </c>
      <c r="CK27" s="252" t="e">
        <f>Orçamento!#REF!</f>
        <v>#REF!</v>
      </c>
      <c r="CL27" s="250" t="e">
        <f>Orçamento!#REF!</f>
        <v>#REF!</v>
      </c>
      <c r="CM27" s="251" t="e">
        <f>Orçamento!#REF!</f>
        <v>#REF!</v>
      </c>
      <c r="CN27" s="251" t="e">
        <f>Orçamento!#REF!</f>
        <v>#REF!</v>
      </c>
      <c r="CO27" s="251" t="e">
        <f>Orçamento!#REF!</f>
        <v>#REF!</v>
      </c>
      <c r="CP27" s="252" t="e">
        <f>Orçamento!#REF!</f>
        <v>#REF!</v>
      </c>
      <c r="CQ27" s="66" t="e">
        <f t="shared" si="0"/>
        <v>#REF!</v>
      </c>
    </row>
    <row r="28" spans="1:95" ht="14.25" customHeight="1" x14ac:dyDescent="0.2">
      <c r="A28" s="662"/>
      <c r="B28" s="660"/>
      <c r="C28" s="666"/>
      <c r="D28" s="669"/>
      <c r="E28" s="631" t="e">
        <f>ROUND(SUMPRODUCT(E27,$D27)+SUMPRODUCT(F27,$D27)+SUMPRODUCT(G27,$D27)+SUMPRODUCT(H27,$D27)+SUMPRODUCT(I27,$D27),2)</f>
        <v>#REF!</v>
      </c>
      <c r="F28" s="632"/>
      <c r="G28" s="632"/>
      <c r="H28" s="632"/>
      <c r="I28" s="633"/>
      <c r="J28" s="631" t="e">
        <f>ROUND(SUMPRODUCT(J27,$D27)+SUMPRODUCT(K27,$D27)+SUMPRODUCT(L27,$D27)+SUMPRODUCT(M27,$D27)+SUMPRODUCT(N27,$D27),2)</f>
        <v>#REF!</v>
      </c>
      <c r="K28" s="632"/>
      <c r="L28" s="632"/>
      <c r="M28" s="632"/>
      <c r="N28" s="633"/>
      <c r="O28" s="631" t="e">
        <f>ROUND(SUMPRODUCT(O27,$D27)+SUMPRODUCT(P27,$D27)+SUMPRODUCT(Q27,$D27)+SUMPRODUCT(R27,$D27)+SUMPRODUCT(S27,$D27),2)</f>
        <v>#REF!</v>
      </c>
      <c r="P28" s="632"/>
      <c r="Q28" s="632"/>
      <c r="R28" s="632"/>
      <c r="S28" s="633"/>
      <c r="T28" s="631" t="e">
        <f>ROUND(SUMPRODUCT(T27,$D27)+SUMPRODUCT(U27,$D27)+SUMPRODUCT(V27,$D27)+SUMPRODUCT(W27,$D27)+SUMPRODUCT(X27,$D27),2)</f>
        <v>#REF!</v>
      </c>
      <c r="U28" s="632"/>
      <c r="V28" s="632"/>
      <c r="W28" s="632"/>
      <c r="X28" s="633"/>
      <c r="Y28" s="631" t="e">
        <f>ROUND(SUMPRODUCT(Y27,$D27)+SUMPRODUCT(Z27,$D27)+SUMPRODUCT(AA27,$D27)+SUMPRODUCT(AB27,$D27)+SUMPRODUCT(AC27,$D27),2)</f>
        <v>#REF!</v>
      </c>
      <c r="Z28" s="632"/>
      <c r="AA28" s="632"/>
      <c r="AB28" s="632"/>
      <c r="AC28" s="633"/>
      <c r="AD28" s="631" t="e">
        <f>ROUND(SUMPRODUCT(AD27,$D27)+SUMPRODUCT(AE27,$D27)+SUMPRODUCT(AF27,$D27)+SUMPRODUCT(AG27,$D27)+SUMPRODUCT(AH27,$D27),2)</f>
        <v>#REF!</v>
      </c>
      <c r="AE28" s="632"/>
      <c r="AF28" s="632"/>
      <c r="AG28" s="632"/>
      <c r="AH28" s="633"/>
      <c r="AI28" s="631" t="e">
        <f>ROUND(SUMPRODUCT(AI27,$D27)+SUMPRODUCT(AJ27,$D27)+SUMPRODUCT(AK27,$D27)+SUMPRODUCT(AL27,$D27)+SUMPRODUCT(AM27,$D27),2)</f>
        <v>#REF!</v>
      </c>
      <c r="AJ28" s="632"/>
      <c r="AK28" s="632"/>
      <c r="AL28" s="632"/>
      <c r="AM28" s="633"/>
      <c r="AN28" s="631" t="e">
        <f>ROUND(SUMPRODUCT(AN27,$D27)+SUMPRODUCT(AO27,$D27)+SUMPRODUCT(AP27,$D27)+SUMPRODUCT(AQ27,$D27)+SUMPRODUCT(AR27,$D27),2)</f>
        <v>#REF!</v>
      </c>
      <c r="AO28" s="632"/>
      <c r="AP28" s="632"/>
      <c r="AQ28" s="632"/>
      <c r="AR28" s="633"/>
      <c r="AS28" s="631" t="e">
        <f>ROUND(SUMPRODUCT(AS27,$D27)+SUMPRODUCT(AT27,$D27)+SUMPRODUCT(AU27,$D27)+SUMPRODUCT(AV27,$D27)+SUMPRODUCT(AW27,$D27),2)</f>
        <v>#REF!</v>
      </c>
      <c r="AT28" s="632"/>
      <c r="AU28" s="632"/>
      <c r="AV28" s="632"/>
      <c r="AW28" s="633"/>
      <c r="AX28" s="631" t="e">
        <f>ROUND(SUMPRODUCT(AX27,$D27)+SUMPRODUCT(AY27,$D27)+SUMPRODUCT(AZ27,$D27)+SUMPRODUCT(BA27,$D27)+SUMPRODUCT(BB27,$D27),2)</f>
        <v>#REF!</v>
      </c>
      <c r="AY28" s="632"/>
      <c r="AZ28" s="632"/>
      <c r="BA28" s="632"/>
      <c r="BB28" s="633"/>
      <c r="BC28" s="631" t="e">
        <f>ROUND(SUMPRODUCT(BC27,$D27)+SUMPRODUCT(BD27,$D27)+SUMPRODUCT(BE27,$D27)+SUMPRODUCT(BF27,$D27)+SUMPRODUCT(BG27,$D27),2)</f>
        <v>#REF!</v>
      </c>
      <c r="BD28" s="632"/>
      <c r="BE28" s="632"/>
      <c r="BF28" s="632"/>
      <c r="BG28" s="633"/>
      <c r="BH28" s="631" t="e">
        <f>ROUND(SUMPRODUCT(BH27,$D27)+SUMPRODUCT(BI27,$D27)+SUMPRODUCT(BJ27,$D27)+SUMPRODUCT(BK27,$D27)+SUMPRODUCT(BL27,$D27),2)</f>
        <v>#REF!</v>
      </c>
      <c r="BI28" s="632"/>
      <c r="BJ28" s="632"/>
      <c r="BK28" s="632"/>
      <c r="BL28" s="633"/>
      <c r="BM28" s="631" t="e">
        <f>ROUND(SUMPRODUCT(BM27,$D27)+SUMPRODUCT(BN27,$D27)+SUMPRODUCT(BO27,$D27)+SUMPRODUCT(BP27,$D27)+SUMPRODUCT(BQ27,$D27),2)</f>
        <v>#REF!</v>
      </c>
      <c r="BN28" s="632"/>
      <c r="BO28" s="632"/>
      <c r="BP28" s="632"/>
      <c r="BQ28" s="633"/>
      <c r="BR28" s="631" t="e">
        <f>ROUND(SUMPRODUCT(BR27,$D27)+SUMPRODUCT(BS27,$D27)+SUMPRODUCT(BT27,$D27)+SUMPRODUCT(BU27,$D27)+SUMPRODUCT(BV27,$D27),2)</f>
        <v>#REF!</v>
      </c>
      <c r="BS28" s="632"/>
      <c r="BT28" s="632"/>
      <c r="BU28" s="632"/>
      <c r="BV28" s="633"/>
      <c r="BW28" s="631" t="e">
        <f>ROUND(SUMPRODUCT(BW27,$D27)+SUMPRODUCT(BX27,$D27)+SUMPRODUCT(BY27,$D27)+SUMPRODUCT(BZ27,$D27)+SUMPRODUCT(CA27,$D27),2)</f>
        <v>#REF!</v>
      </c>
      <c r="BX28" s="632"/>
      <c r="BY28" s="632"/>
      <c r="BZ28" s="632"/>
      <c r="CA28" s="633"/>
      <c r="CB28" s="631" t="e">
        <f>ROUND(SUMPRODUCT(CB27,$D27)+SUMPRODUCT(CC27,$D27)+SUMPRODUCT(CD27,$D27)+SUMPRODUCT(CE27,$D27)+SUMPRODUCT(CF27,$D27),2)</f>
        <v>#REF!</v>
      </c>
      <c r="CC28" s="632"/>
      <c r="CD28" s="632"/>
      <c r="CE28" s="632"/>
      <c r="CF28" s="633"/>
      <c r="CG28" s="631" t="e">
        <f>ROUND(SUMPRODUCT(CG27,$D27)+SUMPRODUCT(CH27,$D27)+SUMPRODUCT(CI27,$D27)+SUMPRODUCT(CJ27,$D27)+SUMPRODUCT(CK27,$D27),2)</f>
        <v>#REF!</v>
      </c>
      <c r="CH28" s="632"/>
      <c r="CI28" s="632"/>
      <c r="CJ28" s="632"/>
      <c r="CK28" s="633"/>
      <c r="CL28" s="631" t="e">
        <f>ROUND(SUMPRODUCT(CL27,$D27)+SUMPRODUCT(CM27,$D27)+SUMPRODUCT(CN27,$D27)+SUMPRODUCT(CO27,$D27)+SUMPRODUCT(CP27,$D27),2)</f>
        <v>#REF!</v>
      </c>
      <c r="CM28" s="632"/>
      <c r="CN28" s="632"/>
      <c r="CO28" s="632"/>
      <c r="CP28" s="633"/>
      <c r="CQ28" s="66"/>
    </row>
    <row r="29" spans="1:95" ht="23.25" customHeight="1" x14ac:dyDescent="0.2">
      <c r="A29" s="664" t="e">
        <f>Orçamento!#REF!</f>
        <v>#REF!</v>
      </c>
      <c r="B29" s="663" t="e">
        <f>Orçamento!#REF!</f>
        <v>#REF!</v>
      </c>
      <c r="C29" s="665" t="e">
        <f>VLOOKUP(B29,Orçamento!$D$14:$J$77,6,FALSE)</f>
        <v>#REF!</v>
      </c>
      <c r="D29" s="670" t="e">
        <f>ROUND(VLOOKUP(B29,Orçamento!$D$14:$J$77,2,FALSE)*Orçamento!#REF!,2)</f>
        <v>#REF!</v>
      </c>
      <c r="E29" s="250" t="e">
        <f>Orçamento!#REF!</f>
        <v>#REF!</v>
      </c>
      <c r="F29" s="251" t="e">
        <f>Orçamento!#REF!</f>
        <v>#REF!</v>
      </c>
      <c r="G29" s="251" t="e">
        <f>Orçamento!#REF!</f>
        <v>#REF!</v>
      </c>
      <c r="H29" s="251" t="e">
        <f>Orçamento!#REF!</f>
        <v>#REF!</v>
      </c>
      <c r="I29" s="252" t="e">
        <f>Orçamento!#REF!</f>
        <v>#REF!</v>
      </c>
      <c r="J29" s="250" t="e">
        <f>Orçamento!#REF!</f>
        <v>#REF!</v>
      </c>
      <c r="K29" s="251" t="e">
        <f>Orçamento!#REF!</f>
        <v>#REF!</v>
      </c>
      <c r="L29" s="251" t="e">
        <f>Orçamento!#REF!</f>
        <v>#REF!</v>
      </c>
      <c r="M29" s="251" t="e">
        <f>Orçamento!#REF!</f>
        <v>#REF!</v>
      </c>
      <c r="N29" s="252" t="e">
        <f>Orçamento!#REF!</f>
        <v>#REF!</v>
      </c>
      <c r="O29" s="250" t="e">
        <f>Orçamento!#REF!</f>
        <v>#REF!</v>
      </c>
      <c r="P29" s="251" t="e">
        <f>Orçamento!#REF!</f>
        <v>#REF!</v>
      </c>
      <c r="Q29" s="251" t="e">
        <f>Orçamento!#REF!</f>
        <v>#REF!</v>
      </c>
      <c r="R29" s="251" t="e">
        <f>Orçamento!#REF!</f>
        <v>#REF!</v>
      </c>
      <c r="S29" s="252" t="e">
        <f>Orçamento!#REF!</f>
        <v>#REF!</v>
      </c>
      <c r="T29" s="250" t="e">
        <f>Orçamento!#REF!</f>
        <v>#REF!</v>
      </c>
      <c r="U29" s="251" t="e">
        <f>Orçamento!#REF!</f>
        <v>#REF!</v>
      </c>
      <c r="V29" s="251" t="e">
        <f>Orçamento!#REF!</f>
        <v>#REF!</v>
      </c>
      <c r="W29" s="251" t="e">
        <f>Orçamento!#REF!</f>
        <v>#REF!</v>
      </c>
      <c r="X29" s="252" t="e">
        <f>Orçamento!#REF!</f>
        <v>#REF!</v>
      </c>
      <c r="Y29" s="250" t="e">
        <f>Orçamento!#REF!</f>
        <v>#REF!</v>
      </c>
      <c r="Z29" s="251" t="e">
        <f>Orçamento!#REF!</f>
        <v>#REF!</v>
      </c>
      <c r="AA29" s="251" t="e">
        <f>Orçamento!#REF!</f>
        <v>#REF!</v>
      </c>
      <c r="AB29" s="251" t="e">
        <f>Orçamento!#REF!</f>
        <v>#REF!</v>
      </c>
      <c r="AC29" s="252" t="e">
        <f>Orçamento!#REF!</f>
        <v>#REF!</v>
      </c>
      <c r="AD29" s="250" t="e">
        <f>Orçamento!#REF!</f>
        <v>#REF!</v>
      </c>
      <c r="AE29" s="251" t="e">
        <f>Orçamento!#REF!</f>
        <v>#REF!</v>
      </c>
      <c r="AF29" s="251" t="e">
        <f>Orçamento!#REF!</f>
        <v>#REF!</v>
      </c>
      <c r="AG29" s="251" t="e">
        <f>Orçamento!#REF!</f>
        <v>#REF!</v>
      </c>
      <c r="AH29" s="252" t="e">
        <f>Orçamento!#REF!</f>
        <v>#REF!</v>
      </c>
      <c r="AI29" s="250" t="e">
        <f>Orçamento!#REF!</f>
        <v>#REF!</v>
      </c>
      <c r="AJ29" s="251" t="e">
        <f>Orçamento!#REF!</f>
        <v>#REF!</v>
      </c>
      <c r="AK29" s="251" t="e">
        <f>Orçamento!#REF!</f>
        <v>#REF!</v>
      </c>
      <c r="AL29" s="251" t="e">
        <f>Orçamento!#REF!</f>
        <v>#REF!</v>
      </c>
      <c r="AM29" s="252" t="e">
        <f>Orçamento!#REF!</f>
        <v>#REF!</v>
      </c>
      <c r="AN29" s="250" t="e">
        <f>Orçamento!#REF!</f>
        <v>#REF!</v>
      </c>
      <c r="AO29" s="251" t="e">
        <f>Orçamento!#REF!</f>
        <v>#REF!</v>
      </c>
      <c r="AP29" s="251" t="e">
        <f>Orçamento!#REF!</f>
        <v>#REF!</v>
      </c>
      <c r="AQ29" s="251" t="e">
        <f>Orçamento!#REF!</f>
        <v>#REF!</v>
      </c>
      <c r="AR29" s="252" t="e">
        <f>Orçamento!#REF!</f>
        <v>#REF!</v>
      </c>
      <c r="AS29" s="250" t="e">
        <f>Orçamento!#REF!</f>
        <v>#REF!</v>
      </c>
      <c r="AT29" s="251" t="e">
        <f>Orçamento!#REF!</f>
        <v>#REF!</v>
      </c>
      <c r="AU29" s="251" t="e">
        <f>Orçamento!#REF!</f>
        <v>#REF!</v>
      </c>
      <c r="AV29" s="251" t="e">
        <f>Orçamento!#REF!</f>
        <v>#REF!</v>
      </c>
      <c r="AW29" s="252" t="e">
        <f>Orçamento!#REF!</f>
        <v>#REF!</v>
      </c>
      <c r="AX29" s="250" t="e">
        <f>Orçamento!#REF!</f>
        <v>#REF!</v>
      </c>
      <c r="AY29" s="251" t="e">
        <f>Orçamento!#REF!</f>
        <v>#REF!</v>
      </c>
      <c r="AZ29" s="251" t="e">
        <f>Orçamento!#REF!</f>
        <v>#REF!</v>
      </c>
      <c r="BA29" s="251" t="e">
        <f>Orçamento!#REF!</f>
        <v>#REF!</v>
      </c>
      <c r="BB29" s="252" t="e">
        <f>Orçamento!#REF!</f>
        <v>#REF!</v>
      </c>
      <c r="BC29" s="250" t="e">
        <f>Orçamento!#REF!</f>
        <v>#REF!</v>
      </c>
      <c r="BD29" s="251" t="e">
        <f>Orçamento!#REF!</f>
        <v>#REF!</v>
      </c>
      <c r="BE29" s="251" t="e">
        <f>Orçamento!#REF!</f>
        <v>#REF!</v>
      </c>
      <c r="BF29" s="251" t="e">
        <f>Orçamento!#REF!</f>
        <v>#REF!</v>
      </c>
      <c r="BG29" s="252" t="e">
        <f>Orçamento!#REF!</f>
        <v>#REF!</v>
      </c>
      <c r="BH29" s="250" t="e">
        <f>Orçamento!#REF!</f>
        <v>#REF!</v>
      </c>
      <c r="BI29" s="251" t="e">
        <f>Orçamento!#REF!</f>
        <v>#REF!</v>
      </c>
      <c r="BJ29" s="251" t="e">
        <f>Orçamento!#REF!</f>
        <v>#REF!</v>
      </c>
      <c r="BK29" s="251" t="e">
        <f>Orçamento!#REF!</f>
        <v>#REF!</v>
      </c>
      <c r="BL29" s="252" t="e">
        <f>Orçamento!#REF!</f>
        <v>#REF!</v>
      </c>
      <c r="BM29" s="250" t="e">
        <f>Orçamento!#REF!</f>
        <v>#REF!</v>
      </c>
      <c r="BN29" s="251" t="e">
        <f>Orçamento!#REF!</f>
        <v>#REF!</v>
      </c>
      <c r="BO29" s="251" t="e">
        <f>Orçamento!#REF!</f>
        <v>#REF!</v>
      </c>
      <c r="BP29" s="251" t="e">
        <f>Orçamento!#REF!</f>
        <v>#REF!</v>
      </c>
      <c r="BQ29" s="252" t="e">
        <f>Orçamento!#REF!</f>
        <v>#REF!</v>
      </c>
      <c r="BR29" s="250" t="e">
        <f>Orçamento!#REF!</f>
        <v>#REF!</v>
      </c>
      <c r="BS29" s="251" t="e">
        <f>Orçamento!#REF!</f>
        <v>#REF!</v>
      </c>
      <c r="BT29" s="251" t="e">
        <f>Orçamento!#REF!</f>
        <v>#REF!</v>
      </c>
      <c r="BU29" s="251" t="e">
        <f>Orçamento!#REF!</f>
        <v>#REF!</v>
      </c>
      <c r="BV29" s="252" t="e">
        <f>Orçamento!#REF!</f>
        <v>#REF!</v>
      </c>
      <c r="BW29" s="250" t="e">
        <f>Orçamento!#REF!</f>
        <v>#REF!</v>
      </c>
      <c r="BX29" s="251" t="e">
        <f>Orçamento!#REF!</f>
        <v>#REF!</v>
      </c>
      <c r="BY29" s="251" t="e">
        <f>Orçamento!#REF!</f>
        <v>#REF!</v>
      </c>
      <c r="BZ29" s="251" t="e">
        <f>Orçamento!#REF!</f>
        <v>#REF!</v>
      </c>
      <c r="CA29" s="252" t="e">
        <f>Orçamento!#REF!</f>
        <v>#REF!</v>
      </c>
      <c r="CB29" s="250" t="e">
        <f>Orçamento!#REF!</f>
        <v>#REF!</v>
      </c>
      <c r="CC29" s="251" t="e">
        <f>Orçamento!#REF!</f>
        <v>#REF!</v>
      </c>
      <c r="CD29" s="251" t="e">
        <f>Orçamento!#REF!</f>
        <v>#REF!</v>
      </c>
      <c r="CE29" s="251" t="e">
        <f>Orçamento!#REF!</f>
        <v>#REF!</v>
      </c>
      <c r="CF29" s="252" t="e">
        <f>Orçamento!#REF!</f>
        <v>#REF!</v>
      </c>
      <c r="CG29" s="250" t="e">
        <f>Orçamento!#REF!</f>
        <v>#REF!</v>
      </c>
      <c r="CH29" s="251" t="e">
        <f>Orçamento!#REF!</f>
        <v>#REF!</v>
      </c>
      <c r="CI29" s="251" t="e">
        <f>Orçamento!#REF!</f>
        <v>#REF!</v>
      </c>
      <c r="CJ29" s="251" t="e">
        <f>Orçamento!#REF!</f>
        <v>#REF!</v>
      </c>
      <c r="CK29" s="252" t="e">
        <f>Orçamento!#REF!</f>
        <v>#REF!</v>
      </c>
      <c r="CL29" s="250" t="e">
        <f>Orçamento!#REF!</f>
        <v>#REF!</v>
      </c>
      <c r="CM29" s="251" t="e">
        <f>Orçamento!#REF!</f>
        <v>#REF!</v>
      </c>
      <c r="CN29" s="251" t="e">
        <f>Orçamento!#REF!</f>
        <v>#REF!</v>
      </c>
      <c r="CO29" s="251" t="e">
        <f>Orçamento!#REF!</f>
        <v>#REF!</v>
      </c>
      <c r="CP29" s="252" t="e">
        <f>Orçamento!#REF!</f>
        <v>#REF!</v>
      </c>
      <c r="CQ29" s="66" t="e">
        <f t="shared" si="0"/>
        <v>#REF!</v>
      </c>
    </row>
    <row r="30" spans="1:95" ht="14.25" customHeight="1" x14ac:dyDescent="0.2">
      <c r="A30" s="662"/>
      <c r="B30" s="660"/>
      <c r="C30" s="666"/>
      <c r="D30" s="669"/>
      <c r="E30" s="631" t="e">
        <f>ROUND(SUMPRODUCT(E29,$D29)+SUMPRODUCT(F29,$D29)+SUMPRODUCT(G29,$D29)+SUMPRODUCT(H29,$D29)+SUMPRODUCT(I29,$D29),2)</f>
        <v>#REF!</v>
      </c>
      <c r="F30" s="632"/>
      <c r="G30" s="632"/>
      <c r="H30" s="632"/>
      <c r="I30" s="633"/>
      <c r="J30" s="631" t="e">
        <f>ROUND(SUMPRODUCT(J29,$D29)+SUMPRODUCT(K29,$D29)+SUMPRODUCT(L29,$D29)+SUMPRODUCT(M29,$D29)+SUMPRODUCT(N29,$D29),2)</f>
        <v>#REF!</v>
      </c>
      <c r="K30" s="632"/>
      <c r="L30" s="632"/>
      <c r="M30" s="632"/>
      <c r="N30" s="633"/>
      <c r="O30" s="631" t="e">
        <f>ROUND(SUMPRODUCT(O29,$D29)+SUMPRODUCT(P29,$D29)+SUMPRODUCT(Q29,$D29)+SUMPRODUCT(R29,$D29)+SUMPRODUCT(S29,$D29),2)</f>
        <v>#REF!</v>
      </c>
      <c r="P30" s="632"/>
      <c r="Q30" s="632"/>
      <c r="R30" s="632"/>
      <c r="S30" s="633"/>
      <c r="T30" s="631" t="e">
        <f>ROUND(SUMPRODUCT(T29,$D29)+SUMPRODUCT(U29,$D29)+SUMPRODUCT(V29,$D29)+SUMPRODUCT(W29,$D29)+SUMPRODUCT(X29,$D29),2)</f>
        <v>#REF!</v>
      </c>
      <c r="U30" s="632"/>
      <c r="V30" s="632"/>
      <c r="W30" s="632"/>
      <c r="X30" s="633"/>
      <c r="Y30" s="631" t="e">
        <f>ROUND(SUMPRODUCT(Y29,$D29)+SUMPRODUCT(Z29,$D29)+SUMPRODUCT(AA29,$D29)+SUMPRODUCT(AB29,$D29)+SUMPRODUCT(AC29,$D29),2)</f>
        <v>#REF!</v>
      </c>
      <c r="Z30" s="632"/>
      <c r="AA30" s="632"/>
      <c r="AB30" s="632"/>
      <c r="AC30" s="633"/>
      <c r="AD30" s="631" t="e">
        <f>ROUND(SUMPRODUCT(AD29,$D29)+SUMPRODUCT(AE29,$D29)+SUMPRODUCT(AF29,$D29)+SUMPRODUCT(AG29,$D29)+SUMPRODUCT(AH29,$D29),2)</f>
        <v>#REF!</v>
      </c>
      <c r="AE30" s="632"/>
      <c r="AF30" s="632"/>
      <c r="AG30" s="632"/>
      <c r="AH30" s="633"/>
      <c r="AI30" s="631" t="e">
        <f>ROUND(SUMPRODUCT(AI29,$D29)+SUMPRODUCT(AJ29,$D29)+SUMPRODUCT(AK29,$D29)+SUMPRODUCT(AL29,$D29)+SUMPRODUCT(AM29,$D29),2)</f>
        <v>#REF!</v>
      </c>
      <c r="AJ30" s="632"/>
      <c r="AK30" s="632"/>
      <c r="AL30" s="632"/>
      <c r="AM30" s="633"/>
      <c r="AN30" s="631" t="e">
        <f>ROUND(SUMPRODUCT(AN29,$D29)+SUMPRODUCT(AO29,$D29)+SUMPRODUCT(AP29,$D29)+SUMPRODUCT(AQ29,$D29)+SUMPRODUCT(AR29,$D29),2)</f>
        <v>#REF!</v>
      </c>
      <c r="AO30" s="632"/>
      <c r="AP30" s="632"/>
      <c r="AQ30" s="632"/>
      <c r="AR30" s="633"/>
      <c r="AS30" s="631" t="e">
        <f>ROUND(SUMPRODUCT(AS29,$D29)+SUMPRODUCT(AT29,$D29)+SUMPRODUCT(AU29,$D29)+SUMPRODUCT(AV29,$D29)+SUMPRODUCT(AW29,$D29),2)</f>
        <v>#REF!</v>
      </c>
      <c r="AT30" s="632"/>
      <c r="AU30" s="632"/>
      <c r="AV30" s="632"/>
      <c r="AW30" s="633"/>
      <c r="AX30" s="631" t="e">
        <f>ROUND(SUMPRODUCT(AX29,$D29)+SUMPRODUCT(AY29,$D29)+SUMPRODUCT(AZ29,$D29)+SUMPRODUCT(BA29,$D29)+SUMPRODUCT(BB29,$D29),2)</f>
        <v>#REF!</v>
      </c>
      <c r="AY30" s="632"/>
      <c r="AZ30" s="632"/>
      <c r="BA30" s="632"/>
      <c r="BB30" s="633"/>
      <c r="BC30" s="631" t="e">
        <f>ROUND(SUMPRODUCT(BC29,$D29)+SUMPRODUCT(BD29,$D29)+SUMPRODUCT(BE29,$D29)+SUMPRODUCT(BF29,$D29)+SUMPRODUCT(BG29,$D29),2)</f>
        <v>#REF!</v>
      </c>
      <c r="BD30" s="632"/>
      <c r="BE30" s="632"/>
      <c r="BF30" s="632"/>
      <c r="BG30" s="633"/>
      <c r="BH30" s="631" t="e">
        <f>ROUND(SUMPRODUCT(BH29,$D29)+SUMPRODUCT(BI29,$D29)+SUMPRODUCT(BJ29,$D29)+SUMPRODUCT(BK29,$D29)+SUMPRODUCT(BL29,$D29),2)</f>
        <v>#REF!</v>
      </c>
      <c r="BI30" s="632"/>
      <c r="BJ30" s="632"/>
      <c r="BK30" s="632"/>
      <c r="BL30" s="633"/>
      <c r="BM30" s="631" t="e">
        <f>ROUND(SUMPRODUCT(BM29,$D29)+SUMPRODUCT(BN29,$D29)+SUMPRODUCT(BO29,$D29)+SUMPRODUCT(BP29,$D29)+SUMPRODUCT(BQ29,$D29),2)</f>
        <v>#REF!</v>
      </c>
      <c r="BN30" s="632"/>
      <c r="BO30" s="632"/>
      <c r="BP30" s="632"/>
      <c r="BQ30" s="633"/>
      <c r="BR30" s="631" t="e">
        <f>ROUND(SUMPRODUCT(BR29,$D29)+SUMPRODUCT(BS29,$D29)+SUMPRODUCT(BT29,$D29)+SUMPRODUCT(BU29,$D29)+SUMPRODUCT(BV29,$D29),2)</f>
        <v>#REF!</v>
      </c>
      <c r="BS30" s="632"/>
      <c r="BT30" s="632"/>
      <c r="BU30" s="632"/>
      <c r="BV30" s="633"/>
      <c r="BW30" s="631" t="e">
        <f>ROUND(SUMPRODUCT(BW29,$D29)+SUMPRODUCT(BX29,$D29)+SUMPRODUCT(BY29,$D29)+SUMPRODUCT(BZ29,$D29)+SUMPRODUCT(CA29,$D29),2)</f>
        <v>#REF!</v>
      </c>
      <c r="BX30" s="632"/>
      <c r="BY30" s="632"/>
      <c r="BZ30" s="632"/>
      <c r="CA30" s="633"/>
      <c r="CB30" s="631" t="e">
        <f>ROUND(SUMPRODUCT(CB29,$D29)+SUMPRODUCT(CC29,$D29)+SUMPRODUCT(CD29,$D29)+SUMPRODUCT(CE29,$D29)+SUMPRODUCT(CF29,$D29),2)</f>
        <v>#REF!</v>
      </c>
      <c r="CC30" s="632"/>
      <c r="CD30" s="632"/>
      <c r="CE30" s="632"/>
      <c r="CF30" s="633"/>
      <c r="CG30" s="631" t="e">
        <f>ROUND(SUMPRODUCT(CG29,$D29)+SUMPRODUCT(CH29,$D29)+SUMPRODUCT(CI29,$D29)+SUMPRODUCT(CJ29,$D29)+SUMPRODUCT(CK29,$D29),2)</f>
        <v>#REF!</v>
      </c>
      <c r="CH30" s="632"/>
      <c r="CI30" s="632"/>
      <c r="CJ30" s="632"/>
      <c r="CK30" s="633"/>
      <c r="CL30" s="631" t="e">
        <f>ROUND(SUMPRODUCT(CL29,$D29)+SUMPRODUCT(CM29,$D29)+SUMPRODUCT(CN29,$D29)+SUMPRODUCT(CO29,$D29)+SUMPRODUCT(CP29,$D29),2)</f>
        <v>#REF!</v>
      </c>
      <c r="CM30" s="632"/>
      <c r="CN30" s="632"/>
      <c r="CO30" s="632"/>
      <c r="CP30" s="633"/>
      <c r="CQ30" s="66"/>
    </row>
    <row r="31" spans="1:95" ht="23.25" customHeight="1" x14ac:dyDescent="0.2">
      <c r="A31" s="664" t="e">
        <f>Orçamento!#REF!</f>
        <v>#REF!</v>
      </c>
      <c r="B31" s="663" t="e">
        <f>Orçamento!#REF!</f>
        <v>#REF!</v>
      </c>
      <c r="C31" s="665" t="e">
        <f>VLOOKUP(B31,Orçamento!$D$14:$J$77,6,FALSE)</f>
        <v>#REF!</v>
      </c>
      <c r="D31" s="670" t="e">
        <f>ROUND(VLOOKUP(B31,Orçamento!$D$14:$J$77,2,FALSE)*Orçamento!#REF!,2)</f>
        <v>#REF!</v>
      </c>
      <c r="E31" s="250" t="e">
        <f>Orçamento!#REF!</f>
        <v>#REF!</v>
      </c>
      <c r="F31" s="251" t="e">
        <f>Orçamento!#REF!</f>
        <v>#REF!</v>
      </c>
      <c r="G31" s="251" t="e">
        <f>Orçamento!#REF!</f>
        <v>#REF!</v>
      </c>
      <c r="H31" s="251" t="e">
        <f>Orçamento!#REF!</f>
        <v>#REF!</v>
      </c>
      <c r="I31" s="252" t="e">
        <f>Orçamento!#REF!</f>
        <v>#REF!</v>
      </c>
      <c r="J31" s="250" t="e">
        <f>Orçamento!#REF!</f>
        <v>#REF!</v>
      </c>
      <c r="K31" s="251" t="e">
        <f>Orçamento!#REF!</f>
        <v>#REF!</v>
      </c>
      <c r="L31" s="251" t="e">
        <f>Orçamento!#REF!</f>
        <v>#REF!</v>
      </c>
      <c r="M31" s="251" t="e">
        <f>Orçamento!#REF!</f>
        <v>#REF!</v>
      </c>
      <c r="N31" s="252" t="e">
        <f>Orçamento!#REF!</f>
        <v>#REF!</v>
      </c>
      <c r="O31" s="250" t="e">
        <f>Orçamento!#REF!</f>
        <v>#REF!</v>
      </c>
      <c r="P31" s="251" t="e">
        <f>Orçamento!#REF!</f>
        <v>#REF!</v>
      </c>
      <c r="Q31" s="251" t="e">
        <f>Orçamento!#REF!</f>
        <v>#REF!</v>
      </c>
      <c r="R31" s="251" t="e">
        <f>Orçamento!#REF!</f>
        <v>#REF!</v>
      </c>
      <c r="S31" s="252" t="e">
        <f>Orçamento!#REF!</f>
        <v>#REF!</v>
      </c>
      <c r="T31" s="250" t="e">
        <f>Orçamento!#REF!</f>
        <v>#REF!</v>
      </c>
      <c r="U31" s="251" t="e">
        <f>Orçamento!#REF!</f>
        <v>#REF!</v>
      </c>
      <c r="V31" s="251" t="e">
        <f>Orçamento!#REF!</f>
        <v>#REF!</v>
      </c>
      <c r="W31" s="251" t="e">
        <f>Orçamento!#REF!</f>
        <v>#REF!</v>
      </c>
      <c r="X31" s="252" t="e">
        <f>Orçamento!#REF!</f>
        <v>#REF!</v>
      </c>
      <c r="Y31" s="250" t="e">
        <f>Orçamento!#REF!</f>
        <v>#REF!</v>
      </c>
      <c r="Z31" s="251" t="e">
        <f>Orçamento!#REF!</f>
        <v>#REF!</v>
      </c>
      <c r="AA31" s="251" t="e">
        <f>Orçamento!#REF!</f>
        <v>#REF!</v>
      </c>
      <c r="AB31" s="251" t="e">
        <f>Orçamento!#REF!</f>
        <v>#REF!</v>
      </c>
      <c r="AC31" s="252" t="e">
        <f>Orçamento!#REF!</f>
        <v>#REF!</v>
      </c>
      <c r="AD31" s="250" t="e">
        <f>Orçamento!#REF!</f>
        <v>#REF!</v>
      </c>
      <c r="AE31" s="251" t="e">
        <f>Orçamento!#REF!</f>
        <v>#REF!</v>
      </c>
      <c r="AF31" s="251" t="e">
        <f>Orçamento!#REF!</f>
        <v>#REF!</v>
      </c>
      <c r="AG31" s="251" t="e">
        <f>Orçamento!#REF!</f>
        <v>#REF!</v>
      </c>
      <c r="AH31" s="252" t="e">
        <f>Orçamento!#REF!</f>
        <v>#REF!</v>
      </c>
      <c r="AI31" s="250" t="e">
        <f>Orçamento!#REF!</f>
        <v>#REF!</v>
      </c>
      <c r="AJ31" s="251" t="e">
        <f>Orçamento!#REF!</f>
        <v>#REF!</v>
      </c>
      <c r="AK31" s="251" t="e">
        <f>Orçamento!#REF!</f>
        <v>#REF!</v>
      </c>
      <c r="AL31" s="251" t="e">
        <f>Orçamento!#REF!</f>
        <v>#REF!</v>
      </c>
      <c r="AM31" s="252" t="e">
        <f>Orçamento!#REF!</f>
        <v>#REF!</v>
      </c>
      <c r="AN31" s="250" t="e">
        <f>Orçamento!#REF!</f>
        <v>#REF!</v>
      </c>
      <c r="AO31" s="251" t="e">
        <f>Orçamento!#REF!</f>
        <v>#REF!</v>
      </c>
      <c r="AP31" s="251" t="e">
        <f>Orçamento!#REF!</f>
        <v>#REF!</v>
      </c>
      <c r="AQ31" s="251" t="e">
        <f>Orçamento!#REF!</f>
        <v>#REF!</v>
      </c>
      <c r="AR31" s="252" t="e">
        <f>Orçamento!#REF!</f>
        <v>#REF!</v>
      </c>
      <c r="AS31" s="250" t="e">
        <f>Orçamento!#REF!</f>
        <v>#REF!</v>
      </c>
      <c r="AT31" s="251" t="e">
        <f>Orçamento!#REF!</f>
        <v>#REF!</v>
      </c>
      <c r="AU31" s="251" t="e">
        <f>Orçamento!#REF!</f>
        <v>#REF!</v>
      </c>
      <c r="AV31" s="251" t="e">
        <f>Orçamento!#REF!</f>
        <v>#REF!</v>
      </c>
      <c r="AW31" s="252" t="e">
        <f>Orçamento!#REF!</f>
        <v>#REF!</v>
      </c>
      <c r="AX31" s="250" t="e">
        <f>Orçamento!#REF!</f>
        <v>#REF!</v>
      </c>
      <c r="AY31" s="251" t="e">
        <f>Orçamento!#REF!</f>
        <v>#REF!</v>
      </c>
      <c r="AZ31" s="251" t="e">
        <f>Orçamento!#REF!</f>
        <v>#REF!</v>
      </c>
      <c r="BA31" s="251" t="e">
        <f>Orçamento!#REF!</f>
        <v>#REF!</v>
      </c>
      <c r="BB31" s="252" t="e">
        <f>Orçamento!#REF!</f>
        <v>#REF!</v>
      </c>
      <c r="BC31" s="250" t="e">
        <f>Orçamento!#REF!</f>
        <v>#REF!</v>
      </c>
      <c r="BD31" s="251" t="e">
        <f>Orçamento!#REF!</f>
        <v>#REF!</v>
      </c>
      <c r="BE31" s="251" t="e">
        <f>Orçamento!#REF!</f>
        <v>#REF!</v>
      </c>
      <c r="BF31" s="251" t="e">
        <f>Orçamento!#REF!</f>
        <v>#REF!</v>
      </c>
      <c r="BG31" s="252" t="e">
        <f>Orçamento!#REF!</f>
        <v>#REF!</v>
      </c>
      <c r="BH31" s="250" t="e">
        <f>Orçamento!#REF!</f>
        <v>#REF!</v>
      </c>
      <c r="BI31" s="251" t="e">
        <f>Orçamento!#REF!</f>
        <v>#REF!</v>
      </c>
      <c r="BJ31" s="251" t="e">
        <f>Orçamento!#REF!</f>
        <v>#REF!</v>
      </c>
      <c r="BK31" s="251" t="e">
        <f>Orçamento!#REF!</f>
        <v>#REF!</v>
      </c>
      <c r="BL31" s="252" t="e">
        <f>Orçamento!#REF!</f>
        <v>#REF!</v>
      </c>
      <c r="BM31" s="250" t="e">
        <f>Orçamento!#REF!</f>
        <v>#REF!</v>
      </c>
      <c r="BN31" s="251" t="e">
        <f>Orçamento!#REF!</f>
        <v>#REF!</v>
      </c>
      <c r="BO31" s="251" t="e">
        <f>Orçamento!#REF!</f>
        <v>#REF!</v>
      </c>
      <c r="BP31" s="251" t="e">
        <f>Orçamento!#REF!</f>
        <v>#REF!</v>
      </c>
      <c r="BQ31" s="252" t="e">
        <f>Orçamento!#REF!</f>
        <v>#REF!</v>
      </c>
      <c r="BR31" s="250" t="e">
        <f>Orçamento!#REF!</f>
        <v>#REF!</v>
      </c>
      <c r="BS31" s="251" t="e">
        <f>Orçamento!#REF!</f>
        <v>#REF!</v>
      </c>
      <c r="BT31" s="251" t="e">
        <f>Orçamento!#REF!</f>
        <v>#REF!</v>
      </c>
      <c r="BU31" s="251" t="e">
        <f>Orçamento!#REF!</f>
        <v>#REF!</v>
      </c>
      <c r="BV31" s="252" t="e">
        <f>Orçamento!#REF!</f>
        <v>#REF!</v>
      </c>
      <c r="BW31" s="250" t="e">
        <f>Orçamento!#REF!</f>
        <v>#REF!</v>
      </c>
      <c r="BX31" s="251" t="e">
        <f>Orçamento!#REF!</f>
        <v>#REF!</v>
      </c>
      <c r="BY31" s="251" t="e">
        <f>Orçamento!#REF!</f>
        <v>#REF!</v>
      </c>
      <c r="BZ31" s="251" t="e">
        <f>Orçamento!#REF!</f>
        <v>#REF!</v>
      </c>
      <c r="CA31" s="252" t="e">
        <f>Orçamento!#REF!</f>
        <v>#REF!</v>
      </c>
      <c r="CB31" s="250" t="e">
        <f>Orçamento!#REF!</f>
        <v>#REF!</v>
      </c>
      <c r="CC31" s="251" t="e">
        <f>Orçamento!#REF!</f>
        <v>#REF!</v>
      </c>
      <c r="CD31" s="251" t="e">
        <f>Orçamento!#REF!</f>
        <v>#REF!</v>
      </c>
      <c r="CE31" s="251" t="e">
        <f>Orçamento!#REF!</f>
        <v>#REF!</v>
      </c>
      <c r="CF31" s="252" t="e">
        <f>Orçamento!#REF!</f>
        <v>#REF!</v>
      </c>
      <c r="CG31" s="250" t="e">
        <f>Orçamento!#REF!</f>
        <v>#REF!</v>
      </c>
      <c r="CH31" s="251" t="e">
        <f>Orçamento!#REF!</f>
        <v>#REF!</v>
      </c>
      <c r="CI31" s="251" t="e">
        <f>Orçamento!#REF!</f>
        <v>#REF!</v>
      </c>
      <c r="CJ31" s="251" t="e">
        <f>Orçamento!#REF!</f>
        <v>#REF!</v>
      </c>
      <c r="CK31" s="252" t="e">
        <f>Orçamento!#REF!</f>
        <v>#REF!</v>
      </c>
      <c r="CL31" s="250" t="e">
        <f>Orçamento!#REF!</f>
        <v>#REF!</v>
      </c>
      <c r="CM31" s="251" t="e">
        <f>Orçamento!#REF!</f>
        <v>#REF!</v>
      </c>
      <c r="CN31" s="251" t="e">
        <f>Orçamento!#REF!</f>
        <v>#REF!</v>
      </c>
      <c r="CO31" s="251" t="e">
        <f>Orçamento!#REF!</f>
        <v>#REF!</v>
      </c>
      <c r="CP31" s="252" t="e">
        <f>Orçamento!#REF!</f>
        <v>#REF!</v>
      </c>
      <c r="CQ31" s="66" t="e">
        <f t="shared" si="0"/>
        <v>#REF!</v>
      </c>
    </row>
    <row r="32" spans="1:95" ht="14.25" customHeight="1" x14ac:dyDescent="0.2">
      <c r="A32" s="662"/>
      <c r="B32" s="660"/>
      <c r="C32" s="666"/>
      <c r="D32" s="669"/>
      <c r="E32" s="631" t="e">
        <f>ROUND(SUMPRODUCT(E31,$D31)+SUMPRODUCT(F31,$D31)+SUMPRODUCT(G31,$D31)+SUMPRODUCT(H31,$D31)+SUMPRODUCT(I31,$D31),2)</f>
        <v>#REF!</v>
      </c>
      <c r="F32" s="632"/>
      <c r="G32" s="632"/>
      <c r="H32" s="632"/>
      <c r="I32" s="633"/>
      <c r="J32" s="631" t="e">
        <f>ROUND(SUMPRODUCT(J31,$D31)+SUMPRODUCT(K31,$D31)+SUMPRODUCT(L31,$D31)+SUMPRODUCT(M31,$D31)+SUMPRODUCT(N31,$D31),2)</f>
        <v>#REF!</v>
      </c>
      <c r="K32" s="632"/>
      <c r="L32" s="632"/>
      <c r="M32" s="632"/>
      <c r="N32" s="633"/>
      <c r="O32" s="631" t="e">
        <f>ROUND(SUMPRODUCT(O31,$D31)+SUMPRODUCT(P31,$D31)+SUMPRODUCT(Q31,$D31)+SUMPRODUCT(R31,$D31)+SUMPRODUCT(S31,$D31),2)</f>
        <v>#REF!</v>
      </c>
      <c r="P32" s="632"/>
      <c r="Q32" s="632"/>
      <c r="R32" s="632"/>
      <c r="S32" s="633"/>
      <c r="T32" s="631" t="e">
        <f>ROUND(SUMPRODUCT(T31,$D31)+SUMPRODUCT(U31,$D31)+SUMPRODUCT(V31,$D31)+SUMPRODUCT(W31,$D31)+SUMPRODUCT(X31,$D31),2)</f>
        <v>#REF!</v>
      </c>
      <c r="U32" s="632"/>
      <c r="V32" s="632"/>
      <c r="W32" s="632"/>
      <c r="X32" s="633"/>
      <c r="Y32" s="631" t="e">
        <f>ROUND(SUMPRODUCT(Y31,$D31)+SUMPRODUCT(Z31,$D31)+SUMPRODUCT(AA31,$D31)+SUMPRODUCT(AB31,$D31)+SUMPRODUCT(AC31,$D31),2)</f>
        <v>#REF!</v>
      </c>
      <c r="Z32" s="632"/>
      <c r="AA32" s="632"/>
      <c r="AB32" s="632"/>
      <c r="AC32" s="633"/>
      <c r="AD32" s="631" t="e">
        <f>ROUND(SUMPRODUCT(AD31,$D31)+SUMPRODUCT(AE31,$D31)+SUMPRODUCT(AF31,$D31)+SUMPRODUCT(AG31,$D31)+SUMPRODUCT(AH31,$D31),2)</f>
        <v>#REF!</v>
      </c>
      <c r="AE32" s="632"/>
      <c r="AF32" s="632"/>
      <c r="AG32" s="632"/>
      <c r="AH32" s="633"/>
      <c r="AI32" s="631" t="e">
        <f>ROUND(SUMPRODUCT(AI31,$D31)+SUMPRODUCT(AJ31,$D31)+SUMPRODUCT(AK31,$D31)+SUMPRODUCT(AL31,$D31)+SUMPRODUCT(AM31,$D31),2)</f>
        <v>#REF!</v>
      </c>
      <c r="AJ32" s="632"/>
      <c r="AK32" s="632"/>
      <c r="AL32" s="632"/>
      <c r="AM32" s="633"/>
      <c r="AN32" s="631" t="e">
        <f>ROUND(SUMPRODUCT(AN31,$D31)+SUMPRODUCT(AO31,$D31)+SUMPRODUCT(AP31,$D31)+SUMPRODUCT(AQ31,$D31)+SUMPRODUCT(AR31,$D31),2)</f>
        <v>#REF!</v>
      </c>
      <c r="AO32" s="632"/>
      <c r="AP32" s="632"/>
      <c r="AQ32" s="632"/>
      <c r="AR32" s="633"/>
      <c r="AS32" s="631" t="e">
        <f>ROUND(SUMPRODUCT(AS31,$D31)+SUMPRODUCT(AT31,$D31)+SUMPRODUCT(AU31,$D31)+SUMPRODUCT(AV31,$D31)+SUMPRODUCT(AW31,$D31),2)</f>
        <v>#REF!</v>
      </c>
      <c r="AT32" s="632"/>
      <c r="AU32" s="632"/>
      <c r="AV32" s="632"/>
      <c r="AW32" s="633"/>
      <c r="AX32" s="631" t="e">
        <f>ROUND(SUMPRODUCT(AX31,$D31)+SUMPRODUCT(AY31,$D31)+SUMPRODUCT(AZ31,$D31)+SUMPRODUCT(BA31,$D31)+SUMPRODUCT(BB31,$D31),2)</f>
        <v>#REF!</v>
      </c>
      <c r="AY32" s="632"/>
      <c r="AZ32" s="632"/>
      <c r="BA32" s="632"/>
      <c r="BB32" s="633"/>
      <c r="BC32" s="631" t="e">
        <f>ROUND(SUMPRODUCT(BC31,$D31)+SUMPRODUCT(BD31,$D31)+SUMPRODUCT(BE31,$D31)+SUMPRODUCT(BF31,$D31)+SUMPRODUCT(BG31,$D31),2)</f>
        <v>#REF!</v>
      </c>
      <c r="BD32" s="632"/>
      <c r="BE32" s="632"/>
      <c r="BF32" s="632"/>
      <c r="BG32" s="633"/>
      <c r="BH32" s="631" t="e">
        <f>ROUND(SUMPRODUCT(BH31,$D31)+SUMPRODUCT(BI31,$D31)+SUMPRODUCT(BJ31,$D31)+SUMPRODUCT(BK31,$D31)+SUMPRODUCT(BL31,$D31),2)</f>
        <v>#REF!</v>
      </c>
      <c r="BI32" s="632"/>
      <c r="BJ32" s="632"/>
      <c r="BK32" s="632"/>
      <c r="BL32" s="633"/>
      <c r="BM32" s="631" t="e">
        <f>ROUND(SUMPRODUCT(BM31,$D31)+SUMPRODUCT(BN31,$D31)+SUMPRODUCT(BO31,$D31)+SUMPRODUCT(BP31,$D31)+SUMPRODUCT(BQ31,$D31),2)</f>
        <v>#REF!</v>
      </c>
      <c r="BN32" s="632"/>
      <c r="BO32" s="632"/>
      <c r="BP32" s="632"/>
      <c r="BQ32" s="633"/>
      <c r="BR32" s="631" t="e">
        <f>ROUND(SUMPRODUCT(BR31,$D31)+SUMPRODUCT(BS31,$D31)+SUMPRODUCT(BT31,$D31)+SUMPRODUCT(BU31,$D31)+SUMPRODUCT(BV31,$D31),2)</f>
        <v>#REF!</v>
      </c>
      <c r="BS32" s="632"/>
      <c r="BT32" s="632"/>
      <c r="BU32" s="632"/>
      <c r="BV32" s="633"/>
      <c r="BW32" s="631" t="e">
        <f>ROUND(SUMPRODUCT(BW31,$D31)+SUMPRODUCT(BX31,$D31)+SUMPRODUCT(BY31,$D31)+SUMPRODUCT(BZ31,$D31)+SUMPRODUCT(CA31,$D31),2)</f>
        <v>#REF!</v>
      </c>
      <c r="BX32" s="632"/>
      <c r="BY32" s="632"/>
      <c r="BZ32" s="632"/>
      <c r="CA32" s="633"/>
      <c r="CB32" s="631" t="e">
        <f>ROUND(SUMPRODUCT(CB31,$D31)+SUMPRODUCT(CC31,$D31)+SUMPRODUCT(CD31,$D31)+SUMPRODUCT(CE31,$D31)+SUMPRODUCT(CF31,$D31),2)</f>
        <v>#REF!</v>
      </c>
      <c r="CC32" s="632"/>
      <c r="CD32" s="632"/>
      <c r="CE32" s="632"/>
      <c r="CF32" s="633"/>
      <c r="CG32" s="631" t="e">
        <f>ROUND(SUMPRODUCT(CG31,$D31)+SUMPRODUCT(CH31,$D31)+SUMPRODUCT(CI31,$D31)+SUMPRODUCT(CJ31,$D31)+SUMPRODUCT(CK31,$D31),2)</f>
        <v>#REF!</v>
      </c>
      <c r="CH32" s="632"/>
      <c r="CI32" s="632"/>
      <c r="CJ32" s="632"/>
      <c r="CK32" s="633"/>
      <c r="CL32" s="631" t="e">
        <f>ROUND(SUMPRODUCT(CL31,$D31)+SUMPRODUCT(CM31,$D31)+SUMPRODUCT(CN31,$D31)+SUMPRODUCT(CO31,$D31)+SUMPRODUCT(CP31,$D31),2)</f>
        <v>#REF!</v>
      </c>
      <c r="CM32" s="632"/>
      <c r="CN32" s="632"/>
      <c r="CO32" s="632"/>
      <c r="CP32" s="633"/>
      <c r="CQ32" s="66"/>
    </row>
    <row r="33" spans="1:95" ht="23.25" customHeight="1" x14ac:dyDescent="0.2">
      <c r="A33" s="664" t="e">
        <f>Orçamento!#REF!</f>
        <v>#REF!</v>
      </c>
      <c r="B33" s="663" t="e">
        <f>Orçamento!#REF!</f>
        <v>#REF!</v>
      </c>
      <c r="C33" s="665" t="e">
        <f>VLOOKUP(B33,Orçamento!$D$14:$J$77,6,FALSE)</f>
        <v>#REF!</v>
      </c>
      <c r="D33" s="670" t="e">
        <f>ROUND(VLOOKUP(B33,Orçamento!$D$14:$J$77,2,FALSE)*Orçamento!#REF!,2)</f>
        <v>#REF!</v>
      </c>
      <c r="E33" s="250" t="e">
        <f>Orçamento!#REF!</f>
        <v>#REF!</v>
      </c>
      <c r="F33" s="251" t="e">
        <f>Orçamento!#REF!</f>
        <v>#REF!</v>
      </c>
      <c r="G33" s="251" t="e">
        <f>Orçamento!#REF!</f>
        <v>#REF!</v>
      </c>
      <c r="H33" s="251" t="e">
        <f>Orçamento!#REF!</f>
        <v>#REF!</v>
      </c>
      <c r="I33" s="252" t="e">
        <f>Orçamento!#REF!</f>
        <v>#REF!</v>
      </c>
      <c r="J33" s="250" t="e">
        <f>Orçamento!#REF!</f>
        <v>#REF!</v>
      </c>
      <c r="K33" s="251" t="e">
        <f>Orçamento!#REF!</f>
        <v>#REF!</v>
      </c>
      <c r="L33" s="251" t="e">
        <f>Orçamento!#REF!</f>
        <v>#REF!</v>
      </c>
      <c r="M33" s="251" t="e">
        <f>Orçamento!#REF!</f>
        <v>#REF!</v>
      </c>
      <c r="N33" s="252" t="e">
        <f>Orçamento!#REF!</f>
        <v>#REF!</v>
      </c>
      <c r="O33" s="250" t="e">
        <f>Orçamento!#REF!</f>
        <v>#REF!</v>
      </c>
      <c r="P33" s="251" t="e">
        <f>Orçamento!#REF!</f>
        <v>#REF!</v>
      </c>
      <c r="Q33" s="251" t="e">
        <f>Orçamento!#REF!</f>
        <v>#REF!</v>
      </c>
      <c r="R33" s="251" t="e">
        <f>Orçamento!#REF!</f>
        <v>#REF!</v>
      </c>
      <c r="S33" s="252" t="e">
        <f>Orçamento!#REF!</f>
        <v>#REF!</v>
      </c>
      <c r="T33" s="250" t="e">
        <f>Orçamento!#REF!</f>
        <v>#REF!</v>
      </c>
      <c r="U33" s="251" t="e">
        <f>Orçamento!#REF!</f>
        <v>#REF!</v>
      </c>
      <c r="V33" s="251" t="e">
        <f>Orçamento!#REF!</f>
        <v>#REF!</v>
      </c>
      <c r="W33" s="251" t="e">
        <f>Orçamento!#REF!</f>
        <v>#REF!</v>
      </c>
      <c r="X33" s="252" t="e">
        <f>Orçamento!#REF!</f>
        <v>#REF!</v>
      </c>
      <c r="Y33" s="250" t="e">
        <f>Orçamento!#REF!</f>
        <v>#REF!</v>
      </c>
      <c r="Z33" s="251" t="e">
        <f>Orçamento!#REF!</f>
        <v>#REF!</v>
      </c>
      <c r="AA33" s="251" t="e">
        <f>Orçamento!#REF!</f>
        <v>#REF!</v>
      </c>
      <c r="AB33" s="251" t="e">
        <f>Orçamento!#REF!</f>
        <v>#REF!</v>
      </c>
      <c r="AC33" s="252" t="e">
        <f>Orçamento!#REF!</f>
        <v>#REF!</v>
      </c>
      <c r="AD33" s="250" t="e">
        <f>Orçamento!#REF!</f>
        <v>#REF!</v>
      </c>
      <c r="AE33" s="251" t="e">
        <f>Orçamento!#REF!</f>
        <v>#REF!</v>
      </c>
      <c r="AF33" s="251" t="e">
        <f>Orçamento!#REF!</f>
        <v>#REF!</v>
      </c>
      <c r="AG33" s="251" t="e">
        <f>Orçamento!#REF!</f>
        <v>#REF!</v>
      </c>
      <c r="AH33" s="252" t="e">
        <f>Orçamento!#REF!</f>
        <v>#REF!</v>
      </c>
      <c r="AI33" s="250" t="e">
        <f>Orçamento!#REF!</f>
        <v>#REF!</v>
      </c>
      <c r="AJ33" s="251" t="e">
        <f>Orçamento!#REF!</f>
        <v>#REF!</v>
      </c>
      <c r="AK33" s="251" t="e">
        <f>Orçamento!#REF!</f>
        <v>#REF!</v>
      </c>
      <c r="AL33" s="251" t="e">
        <f>Orçamento!#REF!</f>
        <v>#REF!</v>
      </c>
      <c r="AM33" s="252" t="e">
        <f>Orçamento!#REF!</f>
        <v>#REF!</v>
      </c>
      <c r="AN33" s="250" t="e">
        <f>Orçamento!#REF!</f>
        <v>#REF!</v>
      </c>
      <c r="AO33" s="251" t="e">
        <f>Orçamento!#REF!</f>
        <v>#REF!</v>
      </c>
      <c r="AP33" s="251" t="e">
        <f>Orçamento!#REF!</f>
        <v>#REF!</v>
      </c>
      <c r="AQ33" s="251" t="e">
        <f>Orçamento!#REF!</f>
        <v>#REF!</v>
      </c>
      <c r="AR33" s="252" t="e">
        <f>Orçamento!#REF!</f>
        <v>#REF!</v>
      </c>
      <c r="AS33" s="250" t="e">
        <f>Orçamento!#REF!</f>
        <v>#REF!</v>
      </c>
      <c r="AT33" s="251" t="e">
        <f>Orçamento!#REF!</f>
        <v>#REF!</v>
      </c>
      <c r="AU33" s="251" t="e">
        <f>Orçamento!#REF!</f>
        <v>#REF!</v>
      </c>
      <c r="AV33" s="251" t="e">
        <f>Orçamento!#REF!</f>
        <v>#REF!</v>
      </c>
      <c r="AW33" s="252" t="e">
        <f>Orçamento!#REF!</f>
        <v>#REF!</v>
      </c>
      <c r="AX33" s="250" t="e">
        <f>Orçamento!#REF!</f>
        <v>#REF!</v>
      </c>
      <c r="AY33" s="251" t="e">
        <f>Orçamento!#REF!</f>
        <v>#REF!</v>
      </c>
      <c r="AZ33" s="251" t="e">
        <f>Orçamento!#REF!</f>
        <v>#REF!</v>
      </c>
      <c r="BA33" s="251" t="e">
        <f>Orçamento!#REF!</f>
        <v>#REF!</v>
      </c>
      <c r="BB33" s="252" t="e">
        <f>Orçamento!#REF!</f>
        <v>#REF!</v>
      </c>
      <c r="BC33" s="250" t="e">
        <f>Orçamento!#REF!</f>
        <v>#REF!</v>
      </c>
      <c r="BD33" s="251" t="e">
        <f>Orçamento!#REF!</f>
        <v>#REF!</v>
      </c>
      <c r="BE33" s="251" t="e">
        <f>Orçamento!#REF!</f>
        <v>#REF!</v>
      </c>
      <c r="BF33" s="251" t="e">
        <f>Orçamento!#REF!</f>
        <v>#REF!</v>
      </c>
      <c r="BG33" s="252" t="e">
        <f>Orçamento!#REF!</f>
        <v>#REF!</v>
      </c>
      <c r="BH33" s="250" t="e">
        <f>Orçamento!#REF!</f>
        <v>#REF!</v>
      </c>
      <c r="BI33" s="251" t="e">
        <f>Orçamento!#REF!</f>
        <v>#REF!</v>
      </c>
      <c r="BJ33" s="251" t="e">
        <f>Orçamento!#REF!</f>
        <v>#REF!</v>
      </c>
      <c r="BK33" s="251" t="e">
        <f>Orçamento!#REF!</f>
        <v>#REF!</v>
      </c>
      <c r="BL33" s="252" t="e">
        <f>Orçamento!#REF!</f>
        <v>#REF!</v>
      </c>
      <c r="BM33" s="250" t="e">
        <f>Orçamento!#REF!</f>
        <v>#REF!</v>
      </c>
      <c r="BN33" s="251" t="e">
        <f>Orçamento!#REF!</f>
        <v>#REF!</v>
      </c>
      <c r="BO33" s="251" t="e">
        <f>Orçamento!#REF!</f>
        <v>#REF!</v>
      </c>
      <c r="BP33" s="251" t="e">
        <f>Orçamento!#REF!</f>
        <v>#REF!</v>
      </c>
      <c r="BQ33" s="252" t="e">
        <f>Orçamento!#REF!</f>
        <v>#REF!</v>
      </c>
      <c r="BR33" s="250" t="e">
        <f>Orçamento!#REF!</f>
        <v>#REF!</v>
      </c>
      <c r="BS33" s="251" t="e">
        <f>Orçamento!#REF!</f>
        <v>#REF!</v>
      </c>
      <c r="BT33" s="251" t="e">
        <f>Orçamento!#REF!</f>
        <v>#REF!</v>
      </c>
      <c r="BU33" s="251" t="e">
        <f>Orçamento!#REF!</f>
        <v>#REF!</v>
      </c>
      <c r="BV33" s="252" t="e">
        <f>Orçamento!#REF!</f>
        <v>#REF!</v>
      </c>
      <c r="BW33" s="250" t="e">
        <f>Orçamento!#REF!</f>
        <v>#REF!</v>
      </c>
      <c r="BX33" s="251" t="e">
        <f>Orçamento!#REF!</f>
        <v>#REF!</v>
      </c>
      <c r="BY33" s="251" t="e">
        <f>Orçamento!#REF!</f>
        <v>#REF!</v>
      </c>
      <c r="BZ33" s="251" t="e">
        <f>Orçamento!#REF!</f>
        <v>#REF!</v>
      </c>
      <c r="CA33" s="252" t="e">
        <f>Orçamento!#REF!</f>
        <v>#REF!</v>
      </c>
      <c r="CB33" s="250" t="e">
        <f>Orçamento!#REF!</f>
        <v>#REF!</v>
      </c>
      <c r="CC33" s="251" t="e">
        <f>Orçamento!#REF!</f>
        <v>#REF!</v>
      </c>
      <c r="CD33" s="251" t="e">
        <f>Orçamento!#REF!</f>
        <v>#REF!</v>
      </c>
      <c r="CE33" s="251" t="e">
        <f>Orçamento!#REF!</f>
        <v>#REF!</v>
      </c>
      <c r="CF33" s="252" t="e">
        <f>Orçamento!#REF!</f>
        <v>#REF!</v>
      </c>
      <c r="CG33" s="250" t="e">
        <f>Orçamento!#REF!</f>
        <v>#REF!</v>
      </c>
      <c r="CH33" s="251" t="e">
        <f>Orçamento!#REF!</f>
        <v>#REF!</v>
      </c>
      <c r="CI33" s="251" t="e">
        <f>Orçamento!#REF!</f>
        <v>#REF!</v>
      </c>
      <c r="CJ33" s="251" t="e">
        <f>Orçamento!#REF!</f>
        <v>#REF!</v>
      </c>
      <c r="CK33" s="252" t="e">
        <f>Orçamento!#REF!</f>
        <v>#REF!</v>
      </c>
      <c r="CL33" s="250" t="e">
        <f>Orçamento!#REF!</f>
        <v>#REF!</v>
      </c>
      <c r="CM33" s="251" t="e">
        <f>Orçamento!#REF!</f>
        <v>#REF!</v>
      </c>
      <c r="CN33" s="251" t="e">
        <f>Orçamento!#REF!</f>
        <v>#REF!</v>
      </c>
      <c r="CO33" s="251" t="e">
        <f>Orçamento!#REF!</f>
        <v>#REF!</v>
      </c>
      <c r="CP33" s="252" t="e">
        <f>Orçamento!#REF!</f>
        <v>#REF!</v>
      </c>
      <c r="CQ33" s="66" t="e">
        <f t="shared" si="0"/>
        <v>#REF!</v>
      </c>
    </row>
    <row r="34" spans="1:95" ht="14.25" customHeight="1" x14ac:dyDescent="0.2">
      <c r="A34" s="662"/>
      <c r="B34" s="660"/>
      <c r="C34" s="666"/>
      <c r="D34" s="669"/>
      <c r="E34" s="631" t="e">
        <f>ROUND(SUMPRODUCT(E33,$D33)+SUMPRODUCT(F33,$D33)+SUMPRODUCT(G33,$D33)+SUMPRODUCT(H33,$D33)+SUMPRODUCT(I33,$D33),2)</f>
        <v>#REF!</v>
      </c>
      <c r="F34" s="632"/>
      <c r="G34" s="632"/>
      <c r="H34" s="632"/>
      <c r="I34" s="633"/>
      <c r="J34" s="631" t="e">
        <f>ROUND(SUMPRODUCT(J33,$D33)+SUMPRODUCT(K33,$D33)+SUMPRODUCT(L33,$D33)+SUMPRODUCT(M33,$D33)+SUMPRODUCT(N33,$D33),2)</f>
        <v>#REF!</v>
      </c>
      <c r="K34" s="632"/>
      <c r="L34" s="632"/>
      <c r="M34" s="632"/>
      <c r="N34" s="633"/>
      <c r="O34" s="631" t="e">
        <f>ROUND(SUMPRODUCT(O33,$D33)+SUMPRODUCT(P33,$D33)+SUMPRODUCT(Q33,$D33)+SUMPRODUCT(R33,$D33)+SUMPRODUCT(S33,$D33),2)</f>
        <v>#REF!</v>
      </c>
      <c r="P34" s="632"/>
      <c r="Q34" s="632"/>
      <c r="R34" s="632"/>
      <c r="S34" s="633"/>
      <c r="T34" s="631" t="e">
        <f>ROUND(SUMPRODUCT(T33,$D33)+SUMPRODUCT(U33,$D33)+SUMPRODUCT(V33,$D33)+SUMPRODUCT(W33,$D33)+SUMPRODUCT(X33,$D33),2)</f>
        <v>#REF!</v>
      </c>
      <c r="U34" s="632"/>
      <c r="V34" s="632"/>
      <c r="W34" s="632"/>
      <c r="X34" s="633"/>
      <c r="Y34" s="631" t="e">
        <f>ROUND(SUMPRODUCT(Y33,$D33)+SUMPRODUCT(Z33,$D33)+SUMPRODUCT(AA33,$D33)+SUMPRODUCT(AB33,$D33)+SUMPRODUCT(AC33,$D33),2)</f>
        <v>#REF!</v>
      </c>
      <c r="Z34" s="632"/>
      <c r="AA34" s="632"/>
      <c r="AB34" s="632"/>
      <c r="AC34" s="633"/>
      <c r="AD34" s="631" t="e">
        <f>ROUND(SUMPRODUCT(AD33,$D33)+SUMPRODUCT(AE33,$D33)+SUMPRODUCT(AF33,$D33)+SUMPRODUCT(AG33,$D33)+SUMPRODUCT(AH33,$D33),2)</f>
        <v>#REF!</v>
      </c>
      <c r="AE34" s="632"/>
      <c r="AF34" s="632"/>
      <c r="AG34" s="632"/>
      <c r="AH34" s="633"/>
      <c r="AI34" s="631" t="e">
        <f>ROUND(SUMPRODUCT(AI33,$D33)+SUMPRODUCT(AJ33,$D33)+SUMPRODUCT(AK33,$D33)+SUMPRODUCT(AL33,$D33)+SUMPRODUCT(AM33,$D33),2)</f>
        <v>#REF!</v>
      </c>
      <c r="AJ34" s="632"/>
      <c r="AK34" s="632"/>
      <c r="AL34" s="632"/>
      <c r="AM34" s="633"/>
      <c r="AN34" s="631" t="e">
        <f>ROUND(SUMPRODUCT(AN33,$D33)+SUMPRODUCT(AO33,$D33)+SUMPRODUCT(AP33,$D33)+SUMPRODUCT(AQ33,$D33)+SUMPRODUCT(AR33,$D33),2)</f>
        <v>#REF!</v>
      </c>
      <c r="AO34" s="632"/>
      <c r="AP34" s="632"/>
      <c r="AQ34" s="632"/>
      <c r="AR34" s="633"/>
      <c r="AS34" s="631" t="e">
        <f>ROUND(SUMPRODUCT(AS33,$D33)+SUMPRODUCT(AT33,$D33)+SUMPRODUCT(AU33,$D33)+SUMPRODUCT(AV33,$D33)+SUMPRODUCT(AW33,$D33),2)</f>
        <v>#REF!</v>
      </c>
      <c r="AT34" s="632"/>
      <c r="AU34" s="632"/>
      <c r="AV34" s="632"/>
      <c r="AW34" s="633"/>
      <c r="AX34" s="631" t="e">
        <f>ROUND(SUMPRODUCT(AX33,$D33)+SUMPRODUCT(AY33,$D33)+SUMPRODUCT(AZ33,$D33)+SUMPRODUCT(BA33,$D33)+SUMPRODUCT(BB33,$D33),2)</f>
        <v>#REF!</v>
      </c>
      <c r="AY34" s="632"/>
      <c r="AZ34" s="632"/>
      <c r="BA34" s="632"/>
      <c r="BB34" s="633"/>
      <c r="BC34" s="631" t="e">
        <f>ROUND(SUMPRODUCT(BC33,$D33)+SUMPRODUCT(BD33,$D33)+SUMPRODUCT(BE33,$D33)+SUMPRODUCT(BF33,$D33)+SUMPRODUCT(BG33,$D33),2)</f>
        <v>#REF!</v>
      </c>
      <c r="BD34" s="632"/>
      <c r="BE34" s="632"/>
      <c r="BF34" s="632"/>
      <c r="BG34" s="633"/>
      <c r="BH34" s="631" t="e">
        <f>ROUND(SUMPRODUCT(BH33,$D33)+SUMPRODUCT(BI33,$D33)+SUMPRODUCT(BJ33,$D33)+SUMPRODUCT(BK33,$D33)+SUMPRODUCT(BL33,$D33),2)</f>
        <v>#REF!</v>
      </c>
      <c r="BI34" s="632"/>
      <c r="BJ34" s="632"/>
      <c r="BK34" s="632"/>
      <c r="BL34" s="633"/>
      <c r="BM34" s="631" t="e">
        <f>ROUND(SUMPRODUCT(BM33,$D33)+SUMPRODUCT(BN33,$D33)+SUMPRODUCT(BO33,$D33)+SUMPRODUCT(BP33,$D33)+SUMPRODUCT(BQ33,$D33),2)</f>
        <v>#REF!</v>
      </c>
      <c r="BN34" s="632"/>
      <c r="BO34" s="632"/>
      <c r="BP34" s="632"/>
      <c r="BQ34" s="633"/>
      <c r="BR34" s="631" t="e">
        <f>ROUND(SUMPRODUCT(BR33,$D33)+SUMPRODUCT(BS33,$D33)+SUMPRODUCT(BT33,$D33)+SUMPRODUCT(BU33,$D33)+SUMPRODUCT(BV33,$D33),2)</f>
        <v>#REF!</v>
      </c>
      <c r="BS34" s="632"/>
      <c r="BT34" s="632"/>
      <c r="BU34" s="632"/>
      <c r="BV34" s="633"/>
      <c r="BW34" s="631" t="e">
        <f>ROUND(SUMPRODUCT(BW33,$D33)+SUMPRODUCT(BX33,$D33)+SUMPRODUCT(BY33,$D33)+SUMPRODUCT(BZ33,$D33)+SUMPRODUCT(CA33,$D33),2)</f>
        <v>#REF!</v>
      </c>
      <c r="BX34" s="632"/>
      <c r="BY34" s="632"/>
      <c r="BZ34" s="632"/>
      <c r="CA34" s="633"/>
      <c r="CB34" s="631" t="e">
        <f>ROUND(SUMPRODUCT(CB33,$D33)+SUMPRODUCT(CC33,$D33)+SUMPRODUCT(CD33,$D33)+SUMPRODUCT(CE33,$D33)+SUMPRODUCT(CF33,$D33),2)</f>
        <v>#REF!</v>
      </c>
      <c r="CC34" s="632"/>
      <c r="CD34" s="632"/>
      <c r="CE34" s="632"/>
      <c r="CF34" s="633"/>
      <c r="CG34" s="631" t="e">
        <f>ROUND(SUMPRODUCT(CG33,$D33)+SUMPRODUCT(CH33,$D33)+SUMPRODUCT(CI33,$D33)+SUMPRODUCT(CJ33,$D33)+SUMPRODUCT(CK33,$D33),2)</f>
        <v>#REF!</v>
      </c>
      <c r="CH34" s="632"/>
      <c r="CI34" s="632"/>
      <c r="CJ34" s="632"/>
      <c r="CK34" s="633"/>
      <c r="CL34" s="631" t="e">
        <f>ROUND(SUMPRODUCT(CL33,$D33)+SUMPRODUCT(CM33,$D33)+SUMPRODUCT(CN33,$D33)+SUMPRODUCT(CO33,$D33)+SUMPRODUCT(CP33,$D33),2)</f>
        <v>#REF!</v>
      </c>
      <c r="CM34" s="632"/>
      <c r="CN34" s="632"/>
      <c r="CO34" s="632"/>
      <c r="CP34" s="633"/>
      <c r="CQ34" s="66"/>
    </row>
    <row r="35" spans="1:95" ht="23.25" customHeight="1" x14ac:dyDescent="0.2">
      <c r="A35" s="664" t="e">
        <f>Orçamento!#REF!</f>
        <v>#REF!</v>
      </c>
      <c r="B35" s="663" t="e">
        <f>Orçamento!#REF!</f>
        <v>#REF!</v>
      </c>
      <c r="C35" s="665" t="e">
        <f>VLOOKUP(B35,Orçamento!$D$14:$J$77,6,FALSE)</f>
        <v>#REF!</v>
      </c>
      <c r="D35" s="670" t="e">
        <f>ROUND(VLOOKUP(B35,Orçamento!$D$14:$J$77,2,FALSE)*Orçamento!#REF!,2)</f>
        <v>#REF!</v>
      </c>
      <c r="E35" s="250" t="e">
        <f>Orçamento!#REF!</f>
        <v>#REF!</v>
      </c>
      <c r="F35" s="251" t="e">
        <f>Orçamento!#REF!</f>
        <v>#REF!</v>
      </c>
      <c r="G35" s="251" t="e">
        <f>Orçamento!#REF!</f>
        <v>#REF!</v>
      </c>
      <c r="H35" s="251" t="e">
        <f>Orçamento!#REF!</f>
        <v>#REF!</v>
      </c>
      <c r="I35" s="252" t="e">
        <f>Orçamento!#REF!</f>
        <v>#REF!</v>
      </c>
      <c r="J35" s="250" t="e">
        <f>Orçamento!#REF!</f>
        <v>#REF!</v>
      </c>
      <c r="K35" s="251" t="e">
        <f>Orçamento!#REF!</f>
        <v>#REF!</v>
      </c>
      <c r="L35" s="251" t="e">
        <f>Orçamento!#REF!</f>
        <v>#REF!</v>
      </c>
      <c r="M35" s="251" t="e">
        <f>Orçamento!#REF!</f>
        <v>#REF!</v>
      </c>
      <c r="N35" s="252" t="e">
        <f>Orçamento!#REF!</f>
        <v>#REF!</v>
      </c>
      <c r="O35" s="250" t="e">
        <f>Orçamento!#REF!</f>
        <v>#REF!</v>
      </c>
      <c r="P35" s="251" t="e">
        <f>Orçamento!#REF!</f>
        <v>#REF!</v>
      </c>
      <c r="Q35" s="251" t="e">
        <f>Orçamento!#REF!</f>
        <v>#REF!</v>
      </c>
      <c r="R35" s="251" t="e">
        <f>Orçamento!#REF!</f>
        <v>#REF!</v>
      </c>
      <c r="S35" s="252" t="e">
        <f>Orçamento!#REF!</f>
        <v>#REF!</v>
      </c>
      <c r="T35" s="250" t="e">
        <f>Orçamento!#REF!</f>
        <v>#REF!</v>
      </c>
      <c r="U35" s="251" t="e">
        <f>Orçamento!#REF!</f>
        <v>#REF!</v>
      </c>
      <c r="V35" s="251" t="e">
        <f>Orçamento!#REF!</f>
        <v>#REF!</v>
      </c>
      <c r="W35" s="251" t="e">
        <f>Orçamento!#REF!</f>
        <v>#REF!</v>
      </c>
      <c r="X35" s="252" t="e">
        <f>Orçamento!#REF!</f>
        <v>#REF!</v>
      </c>
      <c r="Y35" s="250" t="e">
        <f>Orçamento!#REF!</f>
        <v>#REF!</v>
      </c>
      <c r="Z35" s="251" t="e">
        <f>Orçamento!#REF!</f>
        <v>#REF!</v>
      </c>
      <c r="AA35" s="251" t="e">
        <f>Orçamento!#REF!</f>
        <v>#REF!</v>
      </c>
      <c r="AB35" s="251" t="e">
        <f>Orçamento!#REF!</f>
        <v>#REF!</v>
      </c>
      <c r="AC35" s="252" t="e">
        <f>Orçamento!#REF!</f>
        <v>#REF!</v>
      </c>
      <c r="AD35" s="250" t="e">
        <f>Orçamento!#REF!</f>
        <v>#REF!</v>
      </c>
      <c r="AE35" s="251" t="e">
        <f>Orçamento!#REF!</f>
        <v>#REF!</v>
      </c>
      <c r="AF35" s="251" t="e">
        <f>Orçamento!#REF!</f>
        <v>#REF!</v>
      </c>
      <c r="AG35" s="251" t="e">
        <f>Orçamento!#REF!</f>
        <v>#REF!</v>
      </c>
      <c r="AH35" s="252" t="e">
        <f>Orçamento!#REF!</f>
        <v>#REF!</v>
      </c>
      <c r="AI35" s="250" t="e">
        <f>Orçamento!#REF!</f>
        <v>#REF!</v>
      </c>
      <c r="AJ35" s="251" t="e">
        <f>Orçamento!#REF!</f>
        <v>#REF!</v>
      </c>
      <c r="AK35" s="251" t="e">
        <f>Orçamento!#REF!</f>
        <v>#REF!</v>
      </c>
      <c r="AL35" s="251" t="e">
        <f>Orçamento!#REF!</f>
        <v>#REF!</v>
      </c>
      <c r="AM35" s="252" t="e">
        <f>Orçamento!#REF!</f>
        <v>#REF!</v>
      </c>
      <c r="AN35" s="250" t="e">
        <f>Orçamento!#REF!</f>
        <v>#REF!</v>
      </c>
      <c r="AO35" s="251" t="e">
        <f>Orçamento!#REF!</f>
        <v>#REF!</v>
      </c>
      <c r="AP35" s="251" t="e">
        <f>Orçamento!#REF!</f>
        <v>#REF!</v>
      </c>
      <c r="AQ35" s="251" t="e">
        <f>Orçamento!#REF!</f>
        <v>#REF!</v>
      </c>
      <c r="AR35" s="252" t="e">
        <f>Orçamento!#REF!</f>
        <v>#REF!</v>
      </c>
      <c r="AS35" s="250" t="e">
        <f>Orçamento!#REF!</f>
        <v>#REF!</v>
      </c>
      <c r="AT35" s="251" t="e">
        <f>Orçamento!#REF!</f>
        <v>#REF!</v>
      </c>
      <c r="AU35" s="251" t="e">
        <f>Orçamento!#REF!</f>
        <v>#REF!</v>
      </c>
      <c r="AV35" s="251" t="e">
        <f>Orçamento!#REF!</f>
        <v>#REF!</v>
      </c>
      <c r="AW35" s="252" t="e">
        <f>Orçamento!#REF!</f>
        <v>#REF!</v>
      </c>
      <c r="AX35" s="250" t="e">
        <f>Orçamento!#REF!</f>
        <v>#REF!</v>
      </c>
      <c r="AY35" s="251" t="e">
        <f>Orçamento!#REF!</f>
        <v>#REF!</v>
      </c>
      <c r="AZ35" s="251" t="e">
        <f>Orçamento!#REF!</f>
        <v>#REF!</v>
      </c>
      <c r="BA35" s="251" t="e">
        <f>Orçamento!#REF!</f>
        <v>#REF!</v>
      </c>
      <c r="BB35" s="252" t="e">
        <f>Orçamento!#REF!</f>
        <v>#REF!</v>
      </c>
      <c r="BC35" s="250" t="e">
        <f>Orçamento!#REF!</f>
        <v>#REF!</v>
      </c>
      <c r="BD35" s="251" t="e">
        <f>Orçamento!#REF!</f>
        <v>#REF!</v>
      </c>
      <c r="BE35" s="251" t="e">
        <f>Orçamento!#REF!</f>
        <v>#REF!</v>
      </c>
      <c r="BF35" s="251" t="e">
        <f>Orçamento!#REF!</f>
        <v>#REF!</v>
      </c>
      <c r="BG35" s="252" t="e">
        <f>Orçamento!#REF!</f>
        <v>#REF!</v>
      </c>
      <c r="BH35" s="250" t="e">
        <f>Orçamento!#REF!</f>
        <v>#REF!</v>
      </c>
      <c r="BI35" s="251" t="e">
        <f>Orçamento!#REF!</f>
        <v>#REF!</v>
      </c>
      <c r="BJ35" s="251" t="e">
        <f>Orçamento!#REF!</f>
        <v>#REF!</v>
      </c>
      <c r="BK35" s="251" t="e">
        <f>Orçamento!#REF!</f>
        <v>#REF!</v>
      </c>
      <c r="BL35" s="252" t="e">
        <f>Orçamento!#REF!</f>
        <v>#REF!</v>
      </c>
      <c r="BM35" s="250" t="e">
        <f>Orçamento!#REF!</f>
        <v>#REF!</v>
      </c>
      <c r="BN35" s="251" t="e">
        <f>Orçamento!#REF!</f>
        <v>#REF!</v>
      </c>
      <c r="BO35" s="251" t="e">
        <f>Orçamento!#REF!</f>
        <v>#REF!</v>
      </c>
      <c r="BP35" s="251" t="e">
        <f>Orçamento!#REF!</f>
        <v>#REF!</v>
      </c>
      <c r="BQ35" s="252" t="e">
        <f>Orçamento!#REF!</f>
        <v>#REF!</v>
      </c>
      <c r="BR35" s="250" t="e">
        <f>Orçamento!#REF!</f>
        <v>#REF!</v>
      </c>
      <c r="BS35" s="251" t="e">
        <f>Orçamento!#REF!</f>
        <v>#REF!</v>
      </c>
      <c r="BT35" s="251" t="e">
        <f>Orçamento!#REF!</f>
        <v>#REF!</v>
      </c>
      <c r="BU35" s="251" t="e">
        <f>Orçamento!#REF!</f>
        <v>#REF!</v>
      </c>
      <c r="BV35" s="252" t="e">
        <f>Orçamento!#REF!</f>
        <v>#REF!</v>
      </c>
      <c r="BW35" s="250" t="e">
        <f>Orçamento!#REF!</f>
        <v>#REF!</v>
      </c>
      <c r="BX35" s="251" t="e">
        <f>Orçamento!#REF!</f>
        <v>#REF!</v>
      </c>
      <c r="BY35" s="251" t="e">
        <f>Orçamento!#REF!</f>
        <v>#REF!</v>
      </c>
      <c r="BZ35" s="251" t="e">
        <f>Orçamento!#REF!</f>
        <v>#REF!</v>
      </c>
      <c r="CA35" s="252" t="e">
        <f>Orçamento!#REF!</f>
        <v>#REF!</v>
      </c>
      <c r="CB35" s="250" t="e">
        <f>Orçamento!#REF!</f>
        <v>#REF!</v>
      </c>
      <c r="CC35" s="251" t="e">
        <f>Orçamento!#REF!</f>
        <v>#REF!</v>
      </c>
      <c r="CD35" s="251" t="e">
        <f>Orçamento!#REF!</f>
        <v>#REF!</v>
      </c>
      <c r="CE35" s="251" t="e">
        <f>Orçamento!#REF!</f>
        <v>#REF!</v>
      </c>
      <c r="CF35" s="252" t="e">
        <f>Orçamento!#REF!</f>
        <v>#REF!</v>
      </c>
      <c r="CG35" s="250" t="e">
        <f>Orçamento!#REF!</f>
        <v>#REF!</v>
      </c>
      <c r="CH35" s="251" t="e">
        <f>Orçamento!#REF!</f>
        <v>#REF!</v>
      </c>
      <c r="CI35" s="251" t="e">
        <f>Orçamento!#REF!</f>
        <v>#REF!</v>
      </c>
      <c r="CJ35" s="251" t="e">
        <f>Orçamento!#REF!</f>
        <v>#REF!</v>
      </c>
      <c r="CK35" s="252" t="e">
        <f>Orçamento!#REF!</f>
        <v>#REF!</v>
      </c>
      <c r="CL35" s="250" t="e">
        <f>Orçamento!#REF!</f>
        <v>#REF!</v>
      </c>
      <c r="CM35" s="251" t="e">
        <f>Orçamento!#REF!</f>
        <v>#REF!</v>
      </c>
      <c r="CN35" s="251" t="e">
        <f>Orçamento!#REF!</f>
        <v>#REF!</v>
      </c>
      <c r="CO35" s="251" t="e">
        <f>Orçamento!#REF!</f>
        <v>#REF!</v>
      </c>
      <c r="CP35" s="252" t="e">
        <f>Orçamento!#REF!</f>
        <v>#REF!</v>
      </c>
      <c r="CQ35" s="66" t="e">
        <f t="shared" si="0"/>
        <v>#REF!</v>
      </c>
    </row>
    <row r="36" spans="1:95" ht="14.25" customHeight="1" x14ac:dyDescent="0.2">
      <c r="A36" s="662"/>
      <c r="B36" s="660"/>
      <c r="C36" s="666"/>
      <c r="D36" s="669"/>
      <c r="E36" s="631" t="e">
        <f>ROUND(SUMPRODUCT(E35,$D35)+SUMPRODUCT(F35,$D35)+SUMPRODUCT(G35,$D35)+SUMPRODUCT(H35,$D35)+SUMPRODUCT(I35,$D35),2)</f>
        <v>#REF!</v>
      </c>
      <c r="F36" s="632"/>
      <c r="G36" s="632"/>
      <c r="H36" s="632"/>
      <c r="I36" s="633"/>
      <c r="J36" s="631" t="e">
        <f>ROUND(SUMPRODUCT(J35,$D35)+SUMPRODUCT(K35,$D35)+SUMPRODUCT(L35,$D35)+SUMPRODUCT(M35,$D35)+SUMPRODUCT(N35,$D35),2)</f>
        <v>#REF!</v>
      </c>
      <c r="K36" s="632"/>
      <c r="L36" s="632"/>
      <c r="M36" s="632"/>
      <c r="N36" s="633"/>
      <c r="O36" s="631" t="e">
        <f>ROUND(SUMPRODUCT(O35,$D35)+SUMPRODUCT(P35,$D35)+SUMPRODUCT(Q35,$D35)+SUMPRODUCT(R35,$D35)+SUMPRODUCT(S35,$D35),2)</f>
        <v>#REF!</v>
      </c>
      <c r="P36" s="632"/>
      <c r="Q36" s="632"/>
      <c r="R36" s="632"/>
      <c r="S36" s="633"/>
      <c r="T36" s="631" t="e">
        <f>ROUND(SUMPRODUCT(T35,$D35)+SUMPRODUCT(U35,$D35)+SUMPRODUCT(V35,$D35)+SUMPRODUCT(W35,$D35)+SUMPRODUCT(X35,$D35),2)</f>
        <v>#REF!</v>
      </c>
      <c r="U36" s="632"/>
      <c r="V36" s="632"/>
      <c r="W36" s="632"/>
      <c r="X36" s="633"/>
      <c r="Y36" s="631" t="e">
        <f>ROUND(SUMPRODUCT(Y35,$D35)+SUMPRODUCT(Z35,$D35)+SUMPRODUCT(AA35,$D35)+SUMPRODUCT(AB35,$D35)+SUMPRODUCT(AC35,$D35),2)</f>
        <v>#REF!</v>
      </c>
      <c r="Z36" s="632"/>
      <c r="AA36" s="632"/>
      <c r="AB36" s="632"/>
      <c r="AC36" s="633"/>
      <c r="AD36" s="631" t="e">
        <f>ROUND(SUMPRODUCT(AD35,$D35)+SUMPRODUCT(AE35,$D35)+SUMPRODUCT(AF35,$D35)+SUMPRODUCT(AG35,$D35)+SUMPRODUCT(AH35,$D35),2)</f>
        <v>#REF!</v>
      </c>
      <c r="AE36" s="632"/>
      <c r="AF36" s="632"/>
      <c r="AG36" s="632"/>
      <c r="AH36" s="633"/>
      <c r="AI36" s="631" t="e">
        <f>ROUND(SUMPRODUCT(AI35,$D35)+SUMPRODUCT(AJ35,$D35)+SUMPRODUCT(AK35,$D35)+SUMPRODUCT(AL35,$D35)+SUMPRODUCT(AM35,$D35),2)</f>
        <v>#REF!</v>
      </c>
      <c r="AJ36" s="632"/>
      <c r="AK36" s="632"/>
      <c r="AL36" s="632"/>
      <c r="AM36" s="633"/>
      <c r="AN36" s="631" t="e">
        <f>ROUND(SUMPRODUCT(AN35,$D35)+SUMPRODUCT(AO35,$D35)+SUMPRODUCT(AP35,$D35)+SUMPRODUCT(AQ35,$D35)+SUMPRODUCT(AR35,$D35),2)</f>
        <v>#REF!</v>
      </c>
      <c r="AO36" s="632"/>
      <c r="AP36" s="632"/>
      <c r="AQ36" s="632"/>
      <c r="AR36" s="633"/>
      <c r="AS36" s="631" t="e">
        <f>ROUND(SUMPRODUCT(AS35,$D35)+SUMPRODUCT(AT35,$D35)+SUMPRODUCT(AU35,$D35)+SUMPRODUCT(AV35,$D35)+SUMPRODUCT(AW35,$D35),2)</f>
        <v>#REF!</v>
      </c>
      <c r="AT36" s="632"/>
      <c r="AU36" s="632"/>
      <c r="AV36" s="632"/>
      <c r="AW36" s="633"/>
      <c r="AX36" s="631" t="e">
        <f>ROUND(SUMPRODUCT(AX35,$D35)+SUMPRODUCT(AY35,$D35)+SUMPRODUCT(AZ35,$D35)+SUMPRODUCT(BA35,$D35)+SUMPRODUCT(BB35,$D35),2)</f>
        <v>#REF!</v>
      </c>
      <c r="AY36" s="632"/>
      <c r="AZ36" s="632"/>
      <c r="BA36" s="632"/>
      <c r="BB36" s="633"/>
      <c r="BC36" s="631" t="e">
        <f>ROUND(SUMPRODUCT(BC35,$D35)+SUMPRODUCT(BD35,$D35)+SUMPRODUCT(BE35,$D35)+SUMPRODUCT(BF35,$D35)+SUMPRODUCT(BG35,$D35),2)</f>
        <v>#REF!</v>
      </c>
      <c r="BD36" s="632"/>
      <c r="BE36" s="632"/>
      <c r="BF36" s="632"/>
      <c r="BG36" s="633"/>
      <c r="BH36" s="631" t="e">
        <f>ROUND(SUMPRODUCT(BH35,$D35)+SUMPRODUCT(BI35,$D35)+SUMPRODUCT(BJ35,$D35)+SUMPRODUCT(BK35,$D35)+SUMPRODUCT(BL35,$D35),2)</f>
        <v>#REF!</v>
      </c>
      <c r="BI36" s="632"/>
      <c r="BJ36" s="632"/>
      <c r="BK36" s="632"/>
      <c r="BL36" s="633"/>
      <c r="BM36" s="631" t="e">
        <f>ROUND(SUMPRODUCT(BM35,$D35)+SUMPRODUCT(BN35,$D35)+SUMPRODUCT(BO35,$D35)+SUMPRODUCT(BP35,$D35)+SUMPRODUCT(BQ35,$D35),2)</f>
        <v>#REF!</v>
      </c>
      <c r="BN36" s="632"/>
      <c r="BO36" s="632"/>
      <c r="BP36" s="632"/>
      <c r="BQ36" s="633"/>
      <c r="BR36" s="631" t="e">
        <f>ROUND(SUMPRODUCT(BR35,$D35)+SUMPRODUCT(BS35,$D35)+SUMPRODUCT(BT35,$D35)+SUMPRODUCT(BU35,$D35)+SUMPRODUCT(BV35,$D35),2)</f>
        <v>#REF!</v>
      </c>
      <c r="BS36" s="632"/>
      <c r="BT36" s="632"/>
      <c r="BU36" s="632"/>
      <c r="BV36" s="633"/>
      <c r="BW36" s="631" t="e">
        <f>ROUND(SUMPRODUCT(BW35,$D35)+SUMPRODUCT(BX35,$D35)+SUMPRODUCT(BY35,$D35)+SUMPRODUCT(BZ35,$D35)+SUMPRODUCT(CA35,$D35),2)</f>
        <v>#REF!</v>
      </c>
      <c r="BX36" s="632"/>
      <c r="BY36" s="632"/>
      <c r="BZ36" s="632"/>
      <c r="CA36" s="633"/>
      <c r="CB36" s="631" t="e">
        <f>ROUND(SUMPRODUCT(CB35,$D35)+SUMPRODUCT(CC35,$D35)+SUMPRODUCT(CD35,$D35)+SUMPRODUCT(CE35,$D35)+SUMPRODUCT(CF35,$D35),2)</f>
        <v>#REF!</v>
      </c>
      <c r="CC36" s="632"/>
      <c r="CD36" s="632"/>
      <c r="CE36" s="632"/>
      <c r="CF36" s="633"/>
      <c r="CG36" s="631" t="e">
        <f>ROUND(SUMPRODUCT(CG35,$D35)+SUMPRODUCT(CH35,$D35)+SUMPRODUCT(CI35,$D35)+SUMPRODUCT(CJ35,$D35)+SUMPRODUCT(CK35,$D35),2)</f>
        <v>#REF!</v>
      </c>
      <c r="CH36" s="632"/>
      <c r="CI36" s="632"/>
      <c r="CJ36" s="632"/>
      <c r="CK36" s="633"/>
      <c r="CL36" s="631" t="e">
        <f>ROUND(SUMPRODUCT(CL35,$D35)+SUMPRODUCT(CM35,$D35)+SUMPRODUCT(CN35,$D35)+SUMPRODUCT(CO35,$D35)+SUMPRODUCT(CP35,$D35),2)</f>
        <v>#REF!</v>
      </c>
      <c r="CM36" s="632"/>
      <c r="CN36" s="632"/>
      <c r="CO36" s="632"/>
      <c r="CP36" s="633"/>
      <c r="CQ36" s="66"/>
    </row>
    <row r="37" spans="1:95" ht="23.25" customHeight="1" x14ac:dyDescent="0.2">
      <c r="A37" s="664" t="e">
        <f>Orçamento!#REF!</f>
        <v>#REF!</v>
      </c>
      <c r="B37" s="663" t="e">
        <f>Orçamento!#REF!</f>
        <v>#REF!</v>
      </c>
      <c r="C37" s="665" t="e">
        <f>VLOOKUP(B37,Orçamento!$D$14:$J$77,6,FALSE)</f>
        <v>#REF!</v>
      </c>
      <c r="D37" s="670" t="e">
        <f>ROUND(VLOOKUP(B37,Orçamento!$D$14:$J$77,2,FALSE)*Orçamento!#REF!,2)</f>
        <v>#REF!</v>
      </c>
      <c r="E37" s="250" t="e">
        <f>Orçamento!#REF!</f>
        <v>#REF!</v>
      </c>
      <c r="F37" s="251" t="e">
        <f>Orçamento!#REF!</f>
        <v>#REF!</v>
      </c>
      <c r="G37" s="251" t="e">
        <f>Orçamento!#REF!</f>
        <v>#REF!</v>
      </c>
      <c r="H37" s="251" t="e">
        <f>Orçamento!#REF!</f>
        <v>#REF!</v>
      </c>
      <c r="I37" s="252" t="e">
        <f>Orçamento!#REF!</f>
        <v>#REF!</v>
      </c>
      <c r="J37" s="250" t="e">
        <f>Orçamento!#REF!</f>
        <v>#REF!</v>
      </c>
      <c r="K37" s="251" t="e">
        <f>Orçamento!#REF!</f>
        <v>#REF!</v>
      </c>
      <c r="L37" s="251" t="e">
        <f>Orçamento!#REF!</f>
        <v>#REF!</v>
      </c>
      <c r="M37" s="251" t="e">
        <f>Orçamento!#REF!</f>
        <v>#REF!</v>
      </c>
      <c r="N37" s="252" t="e">
        <f>Orçamento!#REF!</f>
        <v>#REF!</v>
      </c>
      <c r="O37" s="250" t="e">
        <f>Orçamento!#REF!</f>
        <v>#REF!</v>
      </c>
      <c r="P37" s="251" t="e">
        <f>Orçamento!#REF!</f>
        <v>#REF!</v>
      </c>
      <c r="Q37" s="251" t="e">
        <f>Orçamento!#REF!</f>
        <v>#REF!</v>
      </c>
      <c r="R37" s="251" t="e">
        <f>Orçamento!#REF!</f>
        <v>#REF!</v>
      </c>
      <c r="S37" s="252" t="e">
        <f>Orçamento!#REF!</f>
        <v>#REF!</v>
      </c>
      <c r="T37" s="250" t="e">
        <f>Orçamento!#REF!</f>
        <v>#REF!</v>
      </c>
      <c r="U37" s="251" t="e">
        <f>Orçamento!#REF!</f>
        <v>#REF!</v>
      </c>
      <c r="V37" s="251" t="e">
        <f>Orçamento!#REF!</f>
        <v>#REF!</v>
      </c>
      <c r="W37" s="251" t="e">
        <f>Orçamento!#REF!</f>
        <v>#REF!</v>
      </c>
      <c r="X37" s="252" t="e">
        <f>Orçamento!#REF!</f>
        <v>#REF!</v>
      </c>
      <c r="Y37" s="250" t="e">
        <f>Orçamento!#REF!</f>
        <v>#REF!</v>
      </c>
      <c r="Z37" s="251" t="e">
        <f>Orçamento!#REF!</f>
        <v>#REF!</v>
      </c>
      <c r="AA37" s="251" t="e">
        <f>Orçamento!#REF!</f>
        <v>#REF!</v>
      </c>
      <c r="AB37" s="251" t="e">
        <f>Orçamento!#REF!</f>
        <v>#REF!</v>
      </c>
      <c r="AC37" s="252" t="e">
        <f>Orçamento!#REF!</f>
        <v>#REF!</v>
      </c>
      <c r="AD37" s="250" t="e">
        <f>Orçamento!#REF!</f>
        <v>#REF!</v>
      </c>
      <c r="AE37" s="251" t="e">
        <f>Orçamento!#REF!</f>
        <v>#REF!</v>
      </c>
      <c r="AF37" s="251" t="e">
        <f>Orçamento!#REF!</f>
        <v>#REF!</v>
      </c>
      <c r="AG37" s="251" t="e">
        <f>Orçamento!#REF!</f>
        <v>#REF!</v>
      </c>
      <c r="AH37" s="252" t="e">
        <f>Orçamento!#REF!</f>
        <v>#REF!</v>
      </c>
      <c r="AI37" s="250" t="e">
        <f>Orçamento!#REF!</f>
        <v>#REF!</v>
      </c>
      <c r="AJ37" s="251" t="e">
        <f>Orçamento!#REF!</f>
        <v>#REF!</v>
      </c>
      <c r="AK37" s="251" t="e">
        <f>Orçamento!#REF!</f>
        <v>#REF!</v>
      </c>
      <c r="AL37" s="251" t="e">
        <f>Orçamento!#REF!</f>
        <v>#REF!</v>
      </c>
      <c r="AM37" s="252" t="e">
        <f>Orçamento!#REF!</f>
        <v>#REF!</v>
      </c>
      <c r="AN37" s="250" t="e">
        <f>Orçamento!#REF!</f>
        <v>#REF!</v>
      </c>
      <c r="AO37" s="251" t="e">
        <f>Orçamento!#REF!</f>
        <v>#REF!</v>
      </c>
      <c r="AP37" s="251" t="e">
        <f>Orçamento!#REF!</f>
        <v>#REF!</v>
      </c>
      <c r="AQ37" s="251" t="e">
        <f>Orçamento!#REF!</f>
        <v>#REF!</v>
      </c>
      <c r="AR37" s="252" t="e">
        <f>Orçamento!#REF!</f>
        <v>#REF!</v>
      </c>
      <c r="AS37" s="250" t="e">
        <f>Orçamento!#REF!</f>
        <v>#REF!</v>
      </c>
      <c r="AT37" s="251" t="e">
        <f>Orçamento!#REF!</f>
        <v>#REF!</v>
      </c>
      <c r="AU37" s="251" t="e">
        <f>Orçamento!#REF!</f>
        <v>#REF!</v>
      </c>
      <c r="AV37" s="251" t="e">
        <f>Orçamento!#REF!</f>
        <v>#REF!</v>
      </c>
      <c r="AW37" s="252" t="e">
        <f>Orçamento!#REF!</f>
        <v>#REF!</v>
      </c>
      <c r="AX37" s="250" t="e">
        <f>Orçamento!#REF!</f>
        <v>#REF!</v>
      </c>
      <c r="AY37" s="251" t="e">
        <f>Orçamento!#REF!</f>
        <v>#REF!</v>
      </c>
      <c r="AZ37" s="251" t="e">
        <f>Orçamento!#REF!</f>
        <v>#REF!</v>
      </c>
      <c r="BA37" s="251" t="e">
        <f>Orçamento!#REF!</f>
        <v>#REF!</v>
      </c>
      <c r="BB37" s="252" t="e">
        <f>Orçamento!#REF!</f>
        <v>#REF!</v>
      </c>
      <c r="BC37" s="250" t="e">
        <f>Orçamento!#REF!</f>
        <v>#REF!</v>
      </c>
      <c r="BD37" s="251" t="e">
        <f>Orçamento!#REF!</f>
        <v>#REF!</v>
      </c>
      <c r="BE37" s="251" t="e">
        <f>Orçamento!#REF!</f>
        <v>#REF!</v>
      </c>
      <c r="BF37" s="251" t="e">
        <f>Orçamento!#REF!</f>
        <v>#REF!</v>
      </c>
      <c r="BG37" s="252" t="e">
        <f>Orçamento!#REF!</f>
        <v>#REF!</v>
      </c>
      <c r="BH37" s="250" t="e">
        <f>Orçamento!#REF!</f>
        <v>#REF!</v>
      </c>
      <c r="BI37" s="251" t="e">
        <f>Orçamento!#REF!</f>
        <v>#REF!</v>
      </c>
      <c r="BJ37" s="251" t="e">
        <f>Orçamento!#REF!</f>
        <v>#REF!</v>
      </c>
      <c r="BK37" s="251" t="e">
        <f>Orçamento!#REF!</f>
        <v>#REF!</v>
      </c>
      <c r="BL37" s="252" t="e">
        <f>Orçamento!#REF!</f>
        <v>#REF!</v>
      </c>
      <c r="BM37" s="250" t="e">
        <f>Orçamento!#REF!</f>
        <v>#REF!</v>
      </c>
      <c r="BN37" s="251" t="e">
        <f>Orçamento!#REF!</f>
        <v>#REF!</v>
      </c>
      <c r="BO37" s="251" t="e">
        <f>Orçamento!#REF!</f>
        <v>#REF!</v>
      </c>
      <c r="BP37" s="251" t="e">
        <f>Orçamento!#REF!</f>
        <v>#REF!</v>
      </c>
      <c r="BQ37" s="252" t="e">
        <f>Orçamento!#REF!</f>
        <v>#REF!</v>
      </c>
      <c r="BR37" s="250" t="e">
        <f>Orçamento!#REF!</f>
        <v>#REF!</v>
      </c>
      <c r="BS37" s="251" t="e">
        <f>Orçamento!#REF!</f>
        <v>#REF!</v>
      </c>
      <c r="BT37" s="251" t="e">
        <f>Orçamento!#REF!</f>
        <v>#REF!</v>
      </c>
      <c r="BU37" s="251" t="e">
        <f>Orçamento!#REF!</f>
        <v>#REF!</v>
      </c>
      <c r="BV37" s="252" t="e">
        <f>Orçamento!#REF!</f>
        <v>#REF!</v>
      </c>
      <c r="BW37" s="250" t="e">
        <f>Orçamento!#REF!</f>
        <v>#REF!</v>
      </c>
      <c r="BX37" s="251" t="e">
        <f>Orçamento!#REF!</f>
        <v>#REF!</v>
      </c>
      <c r="BY37" s="251" t="e">
        <f>Orçamento!#REF!</f>
        <v>#REF!</v>
      </c>
      <c r="BZ37" s="251" t="e">
        <f>Orçamento!#REF!</f>
        <v>#REF!</v>
      </c>
      <c r="CA37" s="252" t="e">
        <f>Orçamento!#REF!</f>
        <v>#REF!</v>
      </c>
      <c r="CB37" s="250" t="e">
        <f>Orçamento!#REF!</f>
        <v>#REF!</v>
      </c>
      <c r="CC37" s="251" t="e">
        <f>Orçamento!#REF!</f>
        <v>#REF!</v>
      </c>
      <c r="CD37" s="251" t="e">
        <f>Orçamento!#REF!</f>
        <v>#REF!</v>
      </c>
      <c r="CE37" s="251" t="e">
        <f>Orçamento!#REF!</f>
        <v>#REF!</v>
      </c>
      <c r="CF37" s="252" t="e">
        <f>Orçamento!#REF!</f>
        <v>#REF!</v>
      </c>
      <c r="CG37" s="250" t="e">
        <f>Orçamento!#REF!</f>
        <v>#REF!</v>
      </c>
      <c r="CH37" s="251" t="e">
        <f>Orçamento!#REF!</f>
        <v>#REF!</v>
      </c>
      <c r="CI37" s="251" t="e">
        <f>Orçamento!#REF!</f>
        <v>#REF!</v>
      </c>
      <c r="CJ37" s="251" t="e">
        <f>Orçamento!#REF!</f>
        <v>#REF!</v>
      </c>
      <c r="CK37" s="252" t="e">
        <f>Orçamento!#REF!</f>
        <v>#REF!</v>
      </c>
      <c r="CL37" s="250" t="e">
        <f>Orçamento!#REF!</f>
        <v>#REF!</v>
      </c>
      <c r="CM37" s="251" t="e">
        <f>Orçamento!#REF!</f>
        <v>#REF!</v>
      </c>
      <c r="CN37" s="251" t="e">
        <f>Orçamento!#REF!</f>
        <v>#REF!</v>
      </c>
      <c r="CO37" s="251" t="e">
        <f>Orçamento!#REF!</f>
        <v>#REF!</v>
      </c>
      <c r="CP37" s="252" t="e">
        <f>Orçamento!#REF!</f>
        <v>#REF!</v>
      </c>
      <c r="CQ37" s="66" t="e">
        <f t="shared" si="0"/>
        <v>#REF!</v>
      </c>
    </row>
    <row r="38" spans="1:95" ht="14.25" customHeight="1" x14ac:dyDescent="0.2">
      <c r="A38" s="662"/>
      <c r="B38" s="660"/>
      <c r="C38" s="666"/>
      <c r="D38" s="669"/>
      <c r="E38" s="631" t="e">
        <f>ROUND(SUMPRODUCT(E37,$D37)+SUMPRODUCT(F37,$D37)+SUMPRODUCT(G37,$D37)+SUMPRODUCT(H37,$D37)+SUMPRODUCT(I37,$D37),2)</f>
        <v>#REF!</v>
      </c>
      <c r="F38" s="632"/>
      <c r="G38" s="632"/>
      <c r="H38" s="632"/>
      <c r="I38" s="633"/>
      <c r="J38" s="631" t="e">
        <f>ROUND(SUMPRODUCT(J37,$D37)+SUMPRODUCT(K37,$D37)+SUMPRODUCT(L37,$D37)+SUMPRODUCT(M37,$D37)+SUMPRODUCT(N37,$D37),2)</f>
        <v>#REF!</v>
      </c>
      <c r="K38" s="632"/>
      <c r="L38" s="632"/>
      <c r="M38" s="632"/>
      <c r="N38" s="633"/>
      <c r="O38" s="631" t="e">
        <f>ROUND(SUMPRODUCT(O37,$D37)+SUMPRODUCT(P37,$D37)+SUMPRODUCT(Q37,$D37)+SUMPRODUCT(R37,$D37)+SUMPRODUCT(S37,$D37),2)</f>
        <v>#REF!</v>
      </c>
      <c r="P38" s="632"/>
      <c r="Q38" s="632"/>
      <c r="R38" s="632"/>
      <c r="S38" s="633"/>
      <c r="T38" s="631" t="e">
        <f>ROUND(SUMPRODUCT(T37,$D37)+SUMPRODUCT(U37,$D37)+SUMPRODUCT(V37,$D37)+SUMPRODUCT(W37,$D37)+SUMPRODUCT(X37,$D37),2)</f>
        <v>#REF!</v>
      </c>
      <c r="U38" s="632"/>
      <c r="V38" s="632"/>
      <c r="W38" s="632"/>
      <c r="X38" s="633"/>
      <c r="Y38" s="631" t="e">
        <f>ROUND(SUMPRODUCT(Y37,$D37)+SUMPRODUCT(Z37,$D37)+SUMPRODUCT(AA37,$D37)+SUMPRODUCT(AB37,$D37)+SUMPRODUCT(AC37,$D37),2)</f>
        <v>#REF!</v>
      </c>
      <c r="Z38" s="632"/>
      <c r="AA38" s="632"/>
      <c r="AB38" s="632"/>
      <c r="AC38" s="633"/>
      <c r="AD38" s="631" t="e">
        <f>ROUND(SUMPRODUCT(AD37,$D37)+SUMPRODUCT(AE37,$D37)+SUMPRODUCT(AF37,$D37)+SUMPRODUCT(AG37,$D37)+SUMPRODUCT(AH37,$D37),2)</f>
        <v>#REF!</v>
      </c>
      <c r="AE38" s="632"/>
      <c r="AF38" s="632"/>
      <c r="AG38" s="632"/>
      <c r="AH38" s="633"/>
      <c r="AI38" s="631" t="e">
        <f>ROUND(SUMPRODUCT(AI37,$D37)+SUMPRODUCT(AJ37,$D37)+SUMPRODUCT(AK37,$D37)+SUMPRODUCT(AL37,$D37)+SUMPRODUCT(AM37,$D37),2)</f>
        <v>#REF!</v>
      </c>
      <c r="AJ38" s="632"/>
      <c r="AK38" s="632"/>
      <c r="AL38" s="632"/>
      <c r="AM38" s="633"/>
      <c r="AN38" s="631" t="e">
        <f>ROUND(SUMPRODUCT(AN37,$D37)+SUMPRODUCT(AO37,$D37)+SUMPRODUCT(AP37,$D37)+SUMPRODUCT(AQ37,$D37)+SUMPRODUCT(AR37,$D37),2)</f>
        <v>#REF!</v>
      </c>
      <c r="AO38" s="632"/>
      <c r="AP38" s="632"/>
      <c r="AQ38" s="632"/>
      <c r="AR38" s="633"/>
      <c r="AS38" s="631" t="e">
        <f>ROUND(SUMPRODUCT(AS37,$D37)+SUMPRODUCT(AT37,$D37)+SUMPRODUCT(AU37,$D37)+SUMPRODUCT(AV37,$D37)+SUMPRODUCT(AW37,$D37),2)</f>
        <v>#REF!</v>
      </c>
      <c r="AT38" s="632"/>
      <c r="AU38" s="632"/>
      <c r="AV38" s="632"/>
      <c r="AW38" s="633"/>
      <c r="AX38" s="631" t="e">
        <f>ROUND(SUMPRODUCT(AX37,$D37)+SUMPRODUCT(AY37,$D37)+SUMPRODUCT(AZ37,$D37)+SUMPRODUCT(BA37,$D37)+SUMPRODUCT(BB37,$D37),2)</f>
        <v>#REF!</v>
      </c>
      <c r="AY38" s="632"/>
      <c r="AZ38" s="632"/>
      <c r="BA38" s="632"/>
      <c r="BB38" s="633"/>
      <c r="BC38" s="631" t="e">
        <f>ROUND(SUMPRODUCT(BC37,$D37)+SUMPRODUCT(BD37,$D37)+SUMPRODUCT(BE37,$D37)+SUMPRODUCT(BF37,$D37)+SUMPRODUCT(BG37,$D37),2)</f>
        <v>#REF!</v>
      </c>
      <c r="BD38" s="632"/>
      <c r="BE38" s="632"/>
      <c r="BF38" s="632"/>
      <c r="BG38" s="633"/>
      <c r="BH38" s="631" t="e">
        <f>ROUND(SUMPRODUCT(BH37,$D37)+SUMPRODUCT(BI37,$D37)+SUMPRODUCT(BJ37,$D37)+SUMPRODUCT(BK37,$D37)+SUMPRODUCT(BL37,$D37),2)</f>
        <v>#REF!</v>
      </c>
      <c r="BI38" s="632"/>
      <c r="BJ38" s="632"/>
      <c r="BK38" s="632"/>
      <c r="BL38" s="633"/>
      <c r="BM38" s="631" t="e">
        <f>ROUND(SUMPRODUCT(BM37,$D37)+SUMPRODUCT(BN37,$D37)+SUMPRODUCT(BO37,$D37)+SUMPRODUCT(BP37,$D37)+SUMPRODUCT(BQ37,$D37),2)</f>
        <v>#REF!</v>
      </c>
      <c r="BN38" s="632"/>
      <c r="BO38" s="632"/>
      <c r="BP38" s="632"/>
      <c r="BQ38" s="633"/>
      <c r="BR38" s="631" t="e">
        <f>ROUND(SUMPRODUCT(BR37,$D37)+SUMPRODUCT(BS37,$D37)+SUMPRODUCT(BT37,$D37)+SUMPRODUCT(BU37,$D37)+SUMPRODUCT(BV37,$D37),2)</f>
        <v>#REF!</v>
      </c>
      <c r="BS38" s="632"/>
      <c r="BT38" s="632"/>
      <c r="BU38" s="632"/>
      <c r="BV38" s="633"/>
      <c r="BW38" s="631" t="e">
        <f>ROUND(SUMPRODUCT(BW37,$D37)+SUMPRODUCT(BX37,$D37)+SUMPRODUCT(BY37,$D37)+SUMPRODUCT(BZ37,$D37)+SUMPRODUCT(CA37,$D37),2)</f>
        <v>#REF!</v>
      </c>
      <c r="BX38" s="632"/>
      <c r="BY38" s="632"/>
      <c r="BZ38" s="632"/>
      <c r="CA38" s="633"/>
      <c r="CB38" s="631" t="e">
        <f>ROUND(SUMPRODUCT(CB37,$D37)+SUMPRODUCT(CC37,$D37)+SUMPRODUCT(CD37,$D37)+SUMPRODUCT(CE37,$D37)+SUMPRODUCT(CF37,$D37),2)</f>
        <v>#REF!</v>
      </c>
      <c r="CC38" s="632"/>
      <c r="CD38" s="632"/>
      <c r="CE38" s="632"/>
      <c r="CF38" s="633"/>
      <c r="CG38" s="631" t="e">
        <f>ROUND(SUMPRODUCT(CG37,$D37)+SUMPRODUCT(CH37,$D37)+SUMPRODUCT(CI37,$D37)+SUMPRODUCT(CJ37,$D37)+SUMPRODUCT(CK37,$D37),2)</f>
        <v>#REF!</v>
      </c>
      <c r="CH38" s="632"/>
      <c r="CI38" s="632"/>
      <c r="CJ38" s="632"/>
      <c r="CK38" s="633"/>
      <c r="CL38" s="631" t="e">
        <f>ROUND(SUMPRODUCT(CL37,$D37)+SUMPRODUCT(CM37,$D37)+SUMPRODUCT(CN37,$D37)+SUMPRODUCT(CO37,$D37)+SUMPRODUCT(CP37,$D37),2)</f>
        <v>#REF!</v>
      </c>
      <c r="CM38" s="632"/>
      <c r="CN38" s="632"/>
      <c r="CO38" s="632"/>
      <c r="CP38" s="633"/>
      <c r="CQ38" s="66"/>
    </row>
    <row r="39" spans="1:95" ht="23.25" customHeight="1" x14ac:dyDescent="0.2">
      <c r="A39" s="664" t="e">
        <f>Orçamento!#REF!</f>
        <v>#REF!</v>
      </c>
      <c r="B39" s="663" t="e">
        <f>Orçamento!#REF!</f>
        <v>#REF!</v>
      </c>
      <c r="C39" s="665" t="e">
        <f>VLOOKUP(B39,Orçamento!$D$14:$J$77,6,FALSE)</f>
        <v>#REF!</v>
      </c>
      <c r="D39" s="670" t="e">
        <f>ROUND(VLOOKUP(B39,Orçamento!$D$14:$J$77,2,FALSE)*Orçamento!#REF!,2)</f>
        <v>#REF!</v>
      </c>
      <c r="E39" s="250" t="e">
        <f>Orçamento!#REF!</f>
        <v>#REF!</v>
      </c>
      <c r="F39" s="251" t="e">
        <f>Orçamento!#REF!</f>
        <v>#REF!</v>
      </c>
      <c r="G39" s="251" t="e">
        <f>Orçamento!#REF!</f>
        <v>#REF!</v>
      </c>
      <c r="H39" s="251" t="e">
        <f>Orçamento!#REF!</f>
        <v>#REF!</v>
      </c>
      <c r="I39" s="252" t="e">
        <f>Orçamento!#REF!</f>
        <v>#REF!</v>
      </c>
      <c r="J39" s="250" t="e">
        <f>Orçamento!#REF!</f>
        <v>#REF!</v>
      </c>
      <c r="K39" s="251" t="e">
        <f>Orçamento!#REF!</f>
        <v>#REF!</v>
      </c>
      <c r="L39" s="251" t="e">
        <f>Orçamento!#REF!</f>
        <v>#REF!</v>
      </c>
      <c r="M39" s="251" t="e">
        <f>Orçamento!#REF!</f>
        <v>#REF!</v>
      </c>
      <c r="N39" s="252" t="e">
        <f>Orçamento!#REF!</f>
        <v>#REF!</v>
      </c>
      <c r="O39" s="250" t="e">
        <f>Orçamento!#REF!</f>
        <v>#REF!</v>
      </c>
      <c r="P39" s="251" t="e">
        <f>Orçamento!#REF!</f>
        <v>#REF!</v>
      </c>
      <c r="Q39" s="251" t="e">
        <f>Orçamento!#REF!</f>
        <v>#REF!</v>
      </c>
      <c r="R39" s="251" t="e">
        <f>Orçamento!#REF!</f>
        <v>#REF!</v>
      </c>
      <c r="S39" s="252" t="e">
        <f>Orçamento!#REF!</f>
        <v>#REF!</v>
      </c>
      <c r="T39" s="250" t="e">
        <f>Orçamento!#REF!</f>
        <v>#REF!</v>
      </c>
      <c r="U39" s="251" t="e">
        <f>Orçamento!#REF!</f>
        <v>#REF!</v>
      </c>
      <c r="V39" s="251" t="e">
        <f>Orçamento!#REF!</f>
        <v>#REF!</v>
      </c>
      <c r="W39" s="251" t="e">
        <f>Orçamento!#REF!</f>
        <v>#REF!</v>
      </c>
      <c r="X39" s="252" t="e">
        <f>Orçamento!#REF!</f>
        <v>#REF!</v>
      </c>
      <c r="Y39" s="250" t="e">
        <f>Orçamento!#REF!</f>
        <v>#REF!</v>
      </c>
      <c r="Z39" s="251" t="e">
        <f>Orçamento!#REF!</f>
        <v>#REF!</v>
      </c>
      <c r="AA39" s="251" t="e">
        <f>Orçamento!#REF!</f>
        <v>#REF!</v>
      </c>
      <c r="AB39" s="251" t="e">
        <f>Orçamento!#REF!</f>
        <v>#REF!</v>
      </c>
      <c r="AC39" s="252" t="e">
        <f>Orçamento!#REF!</f>
        <v>#REF!</v>
      </c>
      <c r="AD39" s="250" t="e">
        <f>Orçamento!#REF!</f>
        <v>#REF!</v>
      </c>
      <c r="AE39" s="251" t="e">
        <f>Orçamento!#REF!</f>
        <v>#REF!</v>
      </c>
      <c r="AF39" s="251" t="e">
        <f>Orçamento!#REF!</f>
        <v>#REF!</v>
      </c>
      <c r="AG39" s="251" t="e">
        <f>Orçamento!#REF!</f>
        <v>#REF!</v>
      </c>
      <c r="AH39" s="252" t="e">
        <f>Orçamento!#REF!</f>
        <v>#REF!</v>
      </c>
      <c r="AI39" s="250" t="e">
        <f>Orçamento!#REF!</f>
        <v>#REF!</v>
      </c>
      <c r="AJ39" s="251" t="e">
        <f>Orçamento!#REF!</f>
        <v>#REF!</v>
      </c>
      <c r="AK39" s="251" t="e">
        <f>Orçamento!#REF!</f>
        <v>#REF!</v>
      </c>
      <c r="AL39" s="251" t="e">
        <f>Orçamento!#REF!</f>
        <v>#REF!</v>
      </c>
      <c r="AM39" s="252" t="e">
        <f>Orçamento!#REF!</f>
        <v>#REF!</v>
      </c>
      <c r="AN39" s="250" t="e">
        <f>Orçamento!#REF!</f>
        <v>#REF!</v>
      </c>
      <c r="AO39" s="251" t="e">
        <f>Orçamento!#REF!</f>
        <v>#REF!</v>
      </c>
      <c r="AP39" s="251" t="e">
        <f>Orçamento!#REF!</f>
        <v>#REF!</v>
      </c>
      <c r="AQ39" s="251" t="e">
        <f>Orçamento!#REF!</f>
        <v>#REF!</v>
      </c>
      <c r="AR39" s="252" t="e">
        <f>Orçamento!#REF!</f>
        <v>#REF!</v>
      </c>
      <c r="AS39" s="250" t="e">
        <f>Orçamento!#REF!</f>
        <v>#REF!</v>
      </c>
      <c r="AT39" s="251" t="e">
        <f>Orçamento!#REF!</f>
        <v>#REF!</v>
      </c>
      <c r="AU39" s="251" t="e">
        <f>Orçamento!#REF!</f>
        <v>#REF!</v>
      </c>
      <c r="AV39" s="251" t="e">
        <f>Orçamento!#REF!</f>
        <v>#REF!</v>
      </c>
      <c r="AW39" s="252" t="e">
        <f>Orçamento!#REF!</f>
        <v>#REF!</v>
      </c>
      <c r="AX39" s="250" t="e">
        <f>Orçamento!#REF!</f>
        <v>#REF!</v>
      </c>
      <c r="AY39" s="251" t="e">
        <f>Orçamento!#REF!</f>
        <v>#REF!</v>
      </c>
      <c r="AZ39" s="251" t="e">
        <f>Orçamento!#REF!</f>
        <v>#REF!</v>
      </c>
      <c r="BA39" s="251" t="e">
        <f>Orçamento!#REF!</f>
        <v>#REF!</v>
      </c>
      <c r="BB39" s="252" t="e">
        <f>Orçamento!#REF!</f>
        <v>#REF!</v>
      </c>
      <c r="BC39" s="250" t="e">
        <f>Orçamento!#REF!</f>
        <v>#REF!</v>
      </c>
      <c r="BD39" s="251" t="e">
        <f>Orçamento!#REF!</f>
        <v>#REF!</v>
      </c>
      <c r="BE39" s="251" t="e">
        <f>Orçamento!#REF!</f>
        <v>#REF!</v>
      </c>
      <c r="BF39" s="251" t="e">
        <f>Orçamento!#REF!</f>
        <v>#REF!</v>
      </c>
      <c r="BG39" s="252" t="e">
        <f>Orçamento!#REF!</f>
        <v>#REF!</v>
      </c>
      <c r="BH39" s="250" t="e">
        <f>Orçamento!#REF!</f>
        <v>#REF!</v>
      </c>
      <c r="BI39" s="251" t="e">
        <f>Orçamento!#REF!</f>
        <v>#REF!</v>
      </c>
      <c r="BJ39" s="251" t="e">
        <f>Orçamento!#REF!</f>
        <v>#REF!</v>
      </c>
      <c r="BK39" s="251" t="e">
        <f>Orçamento!#REF!</f>
        <v>#REF!</v>
      </c>
      <c r="BL39" s="252" t="e">
        <f>Orçamento!#REF!</f>
        <v>#REF!</v>
      </c>
      <c r="BM39" s="250" t="e">
        <f>Orçamento!#REF!</f>
        <v>#REF!</v>
      </c>
      <c r="BN39" s="251" t="e">
        <f>Orçamento!#REF!</f>
        <v>#REF!</v>
      </c>
      <c r="BO39" s="251" t="e">
        <f>Orçamento!#REF!</f>
        <v>#REF!</v>
      </c>
      <c r="BP39" s="251" t="e">
        <f>Orçamento!#REF!</f>
        <v>#REF!</v>
      </c>
      <c r="BQ39" s="252" t="e">
        <f>Orçamento!#REF!</f>
        <v>#REF!</v>
      </c>
      <c r="BR39" s="250" t="e">
        <f>Orçamento!#REF!</f>
        <v>#REF!</v>
      </c>
      <c r="BS39" s="251" t="e">
        <f>Orçamento!#REF!</f>
        <v>#REF!</v>
      </c>
      <c r="BT39" s="251" t="e">
        <f>Orçamento!#REF!</f>
        <v>#REF!</v>
      </c>
      <c r="BU39" s="251" t="e">
        <f>Orçamento!#REF!</f>
        <v>#REF!</v>
      </c>
      <c r="BV39" s="252" t="e">
        <f>Orçamento!#REF!</f>
        <v>#REF!</v>
      </c>
      <c r="BW39" s="250" t="e">
        <f>Orçamento!#REF!</f>
        <v>#REF!</v>
      </c>
      <c r="BX39" s="251" t="e">
        <f>Orçamento!#REF!</f>
        <v>#REF!</v>
      </c>
      <c r="BY39" s="251" t="e">
        <f>Orçamento!#REF!</f>
        <v>#REF!</v>
      </c>
      <c r="BZ39" s="251" t="e">
        <f>Orçamento!#REF!</f>
        <v>#REF!</v>
      </c>
      <c r="CA39" s="252" t="e">
        <f>Orçamento!#REF!</f>
        <v>#REF!</v>
      </c>
      <c r="CB39" s="250" t="e">
        <f>Orçamento!#REF!</f>
        <v>#REF!</v>
      </c>
      <c r="CC39" s="251" t="e">
        <f>Orçamento!#REF!</f>
        <v>#REF!</v>
      </c>
      <c r="CD39" s="251" t="e">
        <f>Orçamento!#REF!</f>
        <v>#REF!</v>
      </c>
      <c r="CE39" s="251" t="e">
        <f>Orçamento!#REF!</f>
        <v>#REF!</v>
      </c>
      <c r="CF39" s="252" t="e">
        <f>Orçamento!#REF!</f>
        <v>#REF!</v>
      </c>
      <c r="CG39" s="250" t="e">
        <f>Orçamento!#REF!</f>
        <v>#REF!</v>
      </c>
      <c r="CH39" s="251" t="e">
        <f>Orçamento!#REF!</f>
        <v>#REF!</v>
      </c>
      <c r="CI39" s="251" t="e">
        <f>Orçamento!#REF!</f>
        <v>#REF!</v>
      </c>
      <c r="CJ39" s="251" t="e">
        <f>Orçamento!#REF!</f>
        <v>#REF!</v>
      </c>
      <c r="CK39" s="252" t="e">
        <f>Orçamento!#REF!</f>
        <v>#REF!</v>
      </c>
      <c r="CL39" s="250" t="e">
        <f>Orçamento!#REF!</f>
        <v>#REF!</v>
      </c>
      <c r="CM39" s="251" t="e">
        <f>Orçamento!#REF!</f>
        <v>#REF!</v>
      </c>
      <c r="CN39" s="251" t="e">
        <f>Orçamento!#REF!</f>
        <v>#REF!</v>
      </c>
      <c r="CO39" s="251" t="e">
        <f>Orçamento!#REF!</f>
        <v>#REF!</v>
      </c>
      <c r="CP39" s="252" t="e">
        <f>Orçamento!#REF!</f>
        <v>#REF!</v>
      </c>
      <c r="CQ39" s="66" t="e">
        <f t="shared" si="0"/>
        <v>#REF!</v>
      </c>
    </row>
    <row r="40" spans="1:95" ht="14.25" customHeight="1" x14ac:dyDescent="0.2">
      <c r="A40" s="662"/>
      <c r="B40" s="660"/>
      <c r="C40" s="666"/>
      <c r="D40" s="669"/>
      <c r="E40" s="631" t="e">
        <f>ROUND(SUMPRODUCT(E39,$D39)+SUMPRODUCT(F39,$D39)+SUMPRODUCT(G39,$D39)+SUMPRODUCT(H39,$D39)+SUMPRODUCT(I39,$D39),2)</f>
        <v>#REF!</v>
      </c>
      <c r="F40" s="632"/>
      <c r="G40" s="632"/>
      <c r="H40" s="632"/>
      <c r="I40" s="633"/>
      <c r="J40" s="631" t="e">
        <f>ROUND(SUMPRODUCT(J39,$D39)+SUMPRODUCT(K39,$D39)+SUMPRODUCT(L39,$D39)+SUMPRODUCT(M39,$D39)+SUMPRODUCT(N39,$D39),2)</f>
        <v>#REF!</v>
      </c>
      <c r="K40" s="632"/>
      <c r="L40" s="632"/>
      <c r="M40" s="632"/>
      <c r="N40" s="633"/>
      <c r="O40" s="631" t="e">
        <f>ROUND(SUMPRODUCT(O39,$D39)+SUMPRODUCT(P39,$D39)+SUMPRODUCT(Q39,$D39)+SUMPRODUCT(R39,$D39)+SUMPRODUCT(S39,$D39),2)</f>
        <v>#REF!</v>
      </c>
      <c r="P40" s="632"/>
      <c r="Q40" s="632"/>
      <c r="R40" s="632"/>
      <c r="S40" s="633"/>
      <c r="T40" s="631" t="e">
        <f>ROUND(SUMPRODUCT(T39,$D39)+SUMPRODUCT(U39,$D39)+SUMPRODUCT(V39,$D39)+SUMPRODUCT(W39,$D39)+SUMPRODUCT(X39,$D39),2)</f>
        <v>#REF!</v>
      </c>
      <c r="U40" s="632"/>
      <c r="V40" s="632"/>
      <c r="W40" s="632"/>
      <c r="X40" s="633"/>
      <c r="Y40" s="631" t="e">
        <f>ROUND(SUMPRODUCT(Y39,$D39)+SUMPRODUCT(Z39,$D39)+SUMPRODUCT(AA39,$D39)+SUMPRODUCT(AB39,$D39)+SUMPRODUCT(AC39,$D39),2)</f>
        <v>#REF!</v>
      </c>
      <c r="Z40" s="632"/>
      <c r="AA40" s="632"/>
      <c r="AB40" s="632"/>
      <c r="AC40" s="633"/>
      <c r="AD40" s="631" t="e">
        <f>ROUND(SUMPRODUCT(AD39,$D39)+SUMPRODUCT(AE39,$D39)+SUMPRODUCT(AF39,$D39)+SUMPRODUCT(AG39,$D39)+SUMPRODUCT(AH39,$D39),2)</f>
        <v>#REF!</v>
      </c>
      <c r="AE40" s="632"/>
      <c r="AF40" s="632"/>
      <c r="AG40" s="632"/>
      <c r="AH40" s="633"/>
      <c r="AI40" s="631" t="e">
        <f>ROUND(SUMPRODUCT(AI39,$D39)+SUMPRODUCT(AJ39,$D39)+SUMPRODUCT(AK39,$D39)+SUMPRODUCT(AL39,$D39)+SUMPRODUCT(AM39,$D39),2)</f>
        <v>#REF!</v>
      </c>
      <c r="AJ40" s="632"/>
      <c r="AK40" s="632"/>
      <c r="AL40" s="632"/>
      <c r="AM40" s="633"/>
      <c r="AN40" s="631" t="e">
        <f>ROUND(SUMPRODUCT(AN39,$D39)+SUMPRODUCT(AO39,$D39)+SUMPRODUCT(AP39,$D39)+SUMPRODUCT(AQ39,$D39)+SUMPRODUCT(AR39,$D39),2)</f>
        <v>#REF!</v>
      </c>
      <c r="AO40" s="632"/>
      <c r="AP40" s="632"/>
      <c r="AQ40" s="632"/>
      <c r="AR40" s="633"/>
      <c r="AS40" s="631" t="e">
        <f>ROUND(SUMPRODUCT(AS39,$D39)+SUMPRODUCT(AT39,$D39)+SUMPRODUCT(AU39,$D39)+SUMPRODUCT(AV39,$D39)+SUMPRODUCT(AW39,$D39),2)</f>
        <v>#REF!</v>
      </c>
      <c r="AT40" s="632"/>
      <c r="AU40" s="632"/>
      <c r="AV40" s="632"/>
      <c r="AW40" s="633"/>
      <c r="AX40" s="631" t="e">
        <f>ROUND(SUMPRODUCT(AX39,$D39)+SUMPRODUCT(AY39,$D39)+SUMPRODUCT(AZ39,$D39)+SUMPRODUCT(BA39,$D39)+SUMPRODUCT(BB39,$D39),2)</f>
        <v>#REF!</v>
      </c>
      <c r="AY40" s="632"/>
      <c r="AZ40" s="632"/>
      <c r="BA40" s="632"/>
      <c r="BB40" s="633"/>
      <c r="BC40" s="631" t="e">
        <f>ROUND(SUMPRODUCT(BC39,$D39)+SUMPRODUCT(BD39,$D39)+SUMPRODUCT(BE39,$D39)+SUMPRODUCT(BF39,$D39)+SUMPRODUCT(BG39,$D39),2)</f>
        <v>#REF!</v>
      </c>
      <c r="BD40" s="632"/>
      <c r="BE40" s="632"/>
      <c r="BF40" s="632"/>
      <c r="BG40" s="633"/>
      <c r="BH40" s="631" t="e">
        <f>ROUND(SUMPRODUCT(BH39,$D39)+SUMPRODUCT(BI39,$D39)+SUMPRODUCT(BJ39,$D39)+SUMPRODUCT(BK39,$D39)+SUMPRODUCT(BL39,$D39),2)</f>
        <v>#REF!</v>
      </c>
      <c r="BI40" s="632"/>
      <c r="BJ40" s="632"/>
      <c r="BK40" s="632"/>
      <c r="BL40" s="633"/>
      <c r="BM40" s="631" t="e">
        <f>ROUND(SUMPRODUCT(BM39,$D39)+SUMPRODUCT(BN39,$D39)+SUMPRODUCT(BO39,$D39)+SUMPRODUCT(BP39,$D39)+SUMPRODUCT(BQ39,$D39),2)</f>
        <v>#REF!</v>
      </c>
      <c r="BN40" s="632"/>
      <c r="BO40" s="632"/>
      <c r="BP40" s="632"/>
      <c r="BQ40" s="633"/>
      <c r="BR40" s="631" t="e">
        <f>ROUND(SUMPRODUCT(BR39,$D39)+SUMPRODUCT(BS39,$D39)+SUMPRODUCT(BT39,$D39)+SUMPRODUCT(BU39,$D39)+SUMPRODUCT(BV39,$D39),2)</f>
        <v>#REF!</v>
      </c>
      <c r="BS40" s="632"/>
      <c r="BT40" s="632"/>
      <c r="BU40" s="632"/>
      <c r="BV40" s="633"/>
      <c r="BW40" s="631" t="e">
        <f>ROUND(SUMPRODUCT(BW39,$D39)+SUMPRODUCT(BX39,$D39)+SUMPRODUCT(BY39,$D39)+SUMPRODUCT(BZ39,$D39)+SUMPRODUCT(CA39,$D39),2)</f>
        <v>#REF!</v>
      </c>
      <c r="BX40" s="632"/>
      <c r="BY40" s="632"/>
      <c r="BZ40" s="632"/>
      <c r="CA40" s="633"/>
      <c r="CB40" s="631" t="e">
        <f>ROUND(SUMPRODUCT(CB39,$D39)+SUMPRODUCT(CC39,$D39)+SUMPRODUCT(CD39,$D39)+SUMPRODUCT(CE39,$D39)+SUMPRODUCT(CF39,$D39),2)</f>
        <v>#REF!</v>
      </c>
      <c r="CC40" s="632"/>
      <c r="CD40" s="632"/>
      <c r="CE40" s="632"/>
      <c r="CF40" s="633"/>
      <c r="CG40" s="631" t="e">
        <f>ROUND(SUMPRODUCT(CG39,$D39)+SUMPRODUCT(CH39,$D39)+SUMPRODUCT(CI39,$D39)+SUMPRODUCT(CJ39,$D39)+SUMPRODUCT(CK39,$D39),2)</f>
        <v>#REF!</v>
      </c>
      <c r="CH40" s="632"/>
      <c r="CI40" s="632"/>
      <c r="CJ40" s="632"/>
      <c r="CK40" s="633"/>
      <c r="CL40" s="631" t="e">
        <f>ROUND(SUMPRODUCT(CL39,$D39)+SUMPRODUCT(CM39,$D39)+SUMPRODUCT(CN39,$D39)+SUMPRODUCT(CO39,$D39)+SUMPRODUCT(CP39,$D39),2)</f>
        <v>#REF!</v>
      </c>
      <c r="CM40" s="632"/>
      <c r="CN40" s="632"/>
      <c r="CO40" s="632"/>
      <c r="CP40" s="633"/>
      <c r="CQ40" s="66"/>
    </row>
    <row r="41" spans="1:95" ht="23.25" customHeight="1" x14ac:dyDescent="0.2">
      <c r="A41" s="664" t="e">
        <f>Orçamento!#REF!</f>
        <v>#REF!</v>
      </c>
      <c r="B41" s="663" t="e">
        <f>Orçamento!#REF!</f>
        <v>#REF!</v>
      </c>
      <c r="C41" s="665" t="e">
        <f>VLOOKUP(B41,Orçamento!$D$14:$J$77,6,FALSE)</f>
        <v>#REF!</v>
      </c>
      <c r="D41" s="670" t="e">
        <f>ROUND(VLOOKUP(B41,Orçamento!$D$14:$J$77,2,FALSE)*Orçamento!#REF!,2)</f>
        <v>#REF!</v>
      </c>
      <c r="E41" s="250" t="e">
        <f>Orçamento!#REF!</f>
        <v>#REF!</v>
      </c>
      <c r="F41" s="251" t="e">
        <f>Orçamento!#REF!</f>
        <v>#REF!</v>
      </c>
      <c r="G41" s="251" t="e">
        <f>Orçamento!#REF!</f>
        <v>#REF!</v>
      </c>
      <c r="H41" s="251" t="e">
        <f>Orçamento!#REF!</f>
        <v>#REF!</v>
      </c>
      <c r="I41" s="252" t="e">
        <f>Orçamento!#REF!</f>
        <v>#REF!</v>
      </c>
      <c r="J41" s="250" t="e">
        <f>Orçamento!#REF!</f>
        <v>#REF!</v>
      </c>
      <c r="K41" s="251" t="e">
        <f>Orçamento!#REF!</f>
        <v>#REF!</v>
      </c>
      <c r="L41" s="251" t="e">
        <f>Orçamento!#REF!</f>
        <v>#REF!</v>
      </c>
      <c r="M41" s="251" t="e">
        <f>Orçamento!#REF!</f>
        <v>#REF!</v>
      </c>
      <c r="N41" s="252" t="e">
        <f>Orçamento!#REF!</f>
        <v>#REF!</v>
      </c>
      <c r="O41" s="250" t="e">
        <f>Orçamento!#REF!</f>
        <v>#REF!</v>
      </c>
      <c r="P41" s="251" t="e">
        <f>Orçamento!#REF!</f>
        <v>#REF!</v>
      </c>
      <c r="Q41" s="251" t="e">
        <f>Orçamento!#REF!</f>
        <v>#REF!</v>
      </c>
      <c r="R41" s="251" t="e">
        <f>Orçamento!#REF!</f>
        <v>#REF!</v>
      </c>
      <c r="S41" s="252" t="e">
        <f>Orçamento!#REF!</f>
        <v>#REF!</v>
      </c>
      <c r="T41" s="250" t="e">
        <f>Orçamento!#REF!</f>
        <v>#REF!</v>
      </c>
      <c r="U41" s="251" t="e">
        <f>Orçamento!#REF!</f>
        <v>#REF!</v>
      </c>
      <c r="V41" s="251" t="e">
        <f>Orçamento!#REF!</f>
        <v>#REF!</v>
      </c>
      <c r="W41" s="251" t="e">
        <f>Orçamento!#REF!</f>
        <v>#REF!</v>
      </c>
      <c r="X41" s="252" t="e">
        <f>Orçamento!#REF!</f>
        <v>#REF!</v>
      </c>
      <c r="Y41" s="250" t="e">
        <f>Orçamento!#REF!</f>
        <v>#REF!</v>
      </c>
      <c r="Z41" s="251" t="e">
        <f>Orçamento!#REF!</f>
        <v>#REF!</v>
      </c>
      <c r="AA41" s="251" t="e">
        <f>Orçamento!#REF!</f>
        <v>#REF!</v>
      </c>
      <c r="AB41" s="251" t="e">
        <f>Orçamento!#REF!</f>
        <v>#REF!</v>
      </c>
      <c r="AC41" s="252" t="e">
        <f>Orçamento!#REF!</f>
        <v>#REF!</v>
      </c>
      <c r="AD41" s="250" t="e">
        <f>Orçamento!#REF!</f>
        <v>#REF!</v>
      </c>
      <c r="AE41" s="251" t="e">
        <f>Orçamento!#REF!</f>
        <v>#REF!</v>
      </c>
      <c r="AF41" s="251" t="e">
        <f>Orçamento!#REF!</f>
        <v>#REF!</v>
      </c>
      <c r="AG41" s="251" t="e">
        <f>Orçamento!#REF!</f>
        <v>#REF!</v>
      </c>
      <c r="AH41" s="252" t="e">
        <f>Orçamento!#REF!</f>
        <v>#REF!</v>
      </c>
      <c r="AI41" s="250" t="e">
        <f>Orçamento!#REF!</f>
        <v>#REF!</v>
      </c>
      <c r="AJ41" s="251" t="e">
        <f>Orçamento!#REF!</f>
        <v>#REF!</v>
      </c>
      <c r="AK41" s="251" t="e">
        <f>Orçamento!#REF!</f>
        <v>#REF!</v>
      </c>
      <c r="AL41" s="251" t="e">
        <f>Orçamento!#REF!</f>
        <v>#REF!</v>
      </c>
      <c r="AM41" s="252" t="e">
        <f>Orçamento!#REF!</f>
        <v>#REF!</v>
      </c>
      <c r="AN41" s="250" t="e">
        <f>Orçamento!#REF!</f>
        <v>#REF!</v>
      </c>
      <c r="AO41" s="251" t="e">
        <f>Orçamento!#REF!</f>
        <v>#REF!</v>
      </c>
      <c r="AP41" s="251" t="e">
        <f>Orçamento!#REF!</f>
        <v>#REF!</v>
      </c>
      <c r="AQ41" s="251" t="e">
        <f>Orçamento!#REF!</f>
        <v>#REF!</v>
      </c>
      <c r="AR41" s="252" t="e">
        <f>Orçamento!#REF!</f>
        <v>#REF!</v>
      </c>
      <c r="AS41" s="250" t="e">
        <f>Orçamento!#REF!</f>
        <v>#REF!</v>
      </c>
      <c r="AT41" s="251" t="e">
        <f>Orçamento!#REF!</f>
        <v>#REF!</v>
      </c>
      <c r="AU41" s="251" t="e">
        <f>Orçamento!#REF!</f>
        <v>#REF!</v>
      </c>
      <c r="AV41" s="251" t="e">
        <f>Orçamento!#REF!</f>
        <v>#REF!</v>
      </c>
      <c r="AW41" s="252" t="e">
        <f>Orçamento!#REF!</f>
        <v>#REF!</v>
      </c>
      <c r="AX41" s="250" t="e">
        <f>Orçamento!#REF!</f>
        <v>#REF!</v>
      </c>
      <c r="AY41" s="251" t="e">
        <f>Orçamento!#REF!</f>
        <v>#REF!</v>
      </c>
      <c r="AZ41" s="251" t="e">
        <f>Orçamento!#REF!</f>
        <v>#REF!</v>
      </c>
      <c r="BA41" s="251" t="e">
        <f>Orçamento!#REF!</f>
        <v>#REF!</v>
      </c>
      <c r="BB41" s="252" t="e">
        <f>Orçamento!#REF!</f>
        <v>#REF!</v>
      </c>
      <c r="BC41" s="250" t="e">
        <f>Orçamento!#REF!</f>
        <v>#REF!</v>
      </c>
      <c r="BD41" s="251" t="e">
        <f>Orçamento!#REF!</f>
        <v>#REF!</v>
      </c>
      <c r="BE41" s="251" t="e">
        <f>Orçamento!#REF!</f>
        <v>#REF!</v>
      </c>
      <c r="BF41" s="251" t="e">
        <f>Orçamento!#REF!</f>
        <v>#REF!</v>
      </c>
      <c r="BG41" s="252" t="e">
        <f>Orçamento!#REF!</f>
        <v>#REF!</v>
      </c>
      <c r="BH41" s="250" t="e">
        <f>Orçamento!#REF!</f>
        <v>#REF!</v>
      </c>
      <c r="BI41" s="251" t="e">
        <f>Orçamento!#REF!</f>
        <v>#REF!</v>
      </c>
      <c r="BJ41" s="251" t="e">
        <f>Orçamento!#REF!</f>
        <v>#REF!</v>
      </c>
      <c r="BK41" s="251" t="e">
        <f>Orçamento!#REF!</f>
        <v>#REF!</v>
      </c>
      <c r="BL41" s="252" t="e">
        <f>Orçamento!#REF!</f>
        <v>#REF!</v>
      </c>
      <c r="BM41" s="250" t="e">
        <f>Orçamento!#REF!</f>
        <v>#REF!</v>
      </c>
      <c r="BN41" s="251" t="e">
        <f>Orçamento!#REF!</f>
        <v>#REF!</v>
      </c>
      <c r="BO41" s="251" t="e">
        <f>Orçamento!#REF!</f>
        <v>#REF!</v>
      </c>
      <c r="BP41" s="251" t="e">
        <f>Orçamento!#REF!</f>
        <v>#REF!</v>
      </c>
      <c r="BQ41" s="252" t="e">
        <f>Orçamento!#REF!</f>
        <v>#REF!</v>
      </c>
      <c r="BR41" s="250" t="e">
        <f>Orçamento!#REF!</f>
        <v>#REF!</v>
      </c>
      <c r="BS41" s="251" t="e">
        <f>Orçamento!#REF!</f>
        <v>#REF!</v>
      </c>
      <c r="BT41" s="251" t="e">
        <f>Orçamento!#REF!</f>
        <v>#REF!</v>
      </c>
      <c r="BU41" s="251" t="e">
        <f>Orçamento!#REF!</f>
        <v>#REF!</v>
      </c>
      <c r="BV41" s="252" t="e">
        <f>Orçamento!#REF!</f>
        <v>#REF!</v>
      </c>
      <c r="BW41" s="250" t="e">
        <f>Orçamento!#REF!</f>
        <v>#REF!</v>
      </c>
      <c r="BX41" s="251" t="e">
        <f>Orçamento!#REF!</f>
        <v>#REF!</v>
      </c>
      <c r="BY41" s="251" t="e">
        <f>Orçamento!#REF!</f>
        <v>#REF!</v>
      </c>
      <c r="BZ41" s="251" t="e">
        <f>Orçamento!#REF!</f>
        <v>#REF!</v>
      </c>
      <c r="CA41" s="252" t="e">
        <f>Orçamento!#REF!</f>
        <v>#REF!</v>
      </c>
      <c r="CB41" s="250" t="e">
        <f>Orçamento!#REF!</f>
        <v>#REF!</v>
      </c>
      <c r="CC41" s="251" t="e">
        <f>Orçamento!#REF!</f>
        <v>#REF!</v>
      </c>
      <c r="CD41" s="251" t="e">
        <f>Orçamento!#REF!</f>
        <v>#REF!</v>
      </c>
      <c r="CE41" s="251" t="e">
        <f>Orçamento!#REF!</f>
        <v>#REF!</v>
      </c>
      <c r="CF41" s="252" t="e">
        <f>Orçamento!#REF!</f>
        <v>#REF!</v>
      </c>
      <c r="CG41" s="250" t="e">
        <f>Orçamento!#REF!</f>
        <v>#REF!</v>
      </c>
      <c r="CH41" s="251" t="e">
        <f>Orçamento!#REF!</f>
        <v>#REF!</v>
      </c>
      <c r="CI41" s="251" t="e">
        <f>Orçamento!#REF!</f>
        <v>#REF!</v>
      </c>
      <c r="CJ41" s="251" t="e">
        <f>Orçamento!#REF!</f>
        <v>#REF!</v>
      </c>
      <c r="CK41" s="252" t="e">
        <f>Orçamento!#REF!</f>
        <v>#REF!</v>
      </c>
      <c r="CL41" s="250" t="e">
        <f>Orçamento!#REF!</f>
        <v>#REF!</v>
      </c>
      <c r="CM41" s="251" t="e">
        <f>Orçamento!#REF!</f>
        <v>#REF!</v>
      </c>
      <c r="CN41" s="251" t="e">
        <f>Orçamento!#REF!</f>
        <v>#REF!</v>
      </c>
      <c r="CO41" s="251" t="e">
        <f>Orçamento!#REF!</f>
        <v>#REF!</v>
      </c>
      <c r="CP41" s="252" t="e">
        <f>Orçamento!#REF!</f>
        <v>#REF!</v>
      </c>
      <c r="CQ41" s="66" t="e">
        <f t="shared" si="0"/>
        <v>#REF!</v>
      </c>
    </row>
    <row r="42" spans="1:95" ht="14.25" customHeight="1" x14ac:dyDescent="0.2">
      <c r="A42" s="662"/>
      <c r="B42" s="660"/>
      <c r="C42" s="666"/>
      <c r="D42" s="669"/>
      <c r="E42" s="631" t="e">
        <f>ROUND(SUMPRODUCT(E41,$D41)+SUMPRODUCT(F41,$D41)+SUMPRODUCT(G41,$D41)+SUMPRODUCT(H41,$D41)+SUMPRODUCT(I41,$D41),2)</f>
        <v>#REF!</v>
      </c>
      <c r="F42" s="632"/>
      <c r="G42" s="632"/>
      <c r="H42" s="632"/>
      <c r="I42" s="633"/>
      <c r="J42" s="631" t="e">
        <f>ROUND(SUMPRODUCT(J41,$D41)+SUMPRODUCT(K41,$D41)+SUMPRODUCT(L41,$D41)+SUMPRODUCT(M41,$D41)+SUMPRODUCT(N41,$D41),2)</f>
        <v>#REF!</v>
      </c>
      <c r="K42" s="632"/>
      <c r="L42" s="632"/>
      <c r="M42" s="632"/>
      <c r="N42" s="633"/>
      <c r="O42" s="631" t="e">
        <f>ROUND(SUMPRODUCT(O41,$D41)+SUMPRODUCT(P41,$D41)+SUMPRODUCT(Q41,$D41)+SUMPRODUCT(R41,$D41)+SUMPRODUCT(S41,$D41),2)</f>
        <v>#REF!</v>
      </c>
      <c r="P42" s="632"/>
      <c r="Q42" s="632"/>
      <c r="R42" s="632"/>
      <c r="S42" s="633"/>
      <c r="T42" s="631" t="e">
        <f>ROUND(SUMPRODUCT(T41,$D41)+SUMPRODUCT(U41,$D41)+SUMPRODUCT(V41,$D41)+SUMPRODUCT(W41,$D41)+SUMPRODUCT(X41,$D41),2)</f>
        <v>#REF!</v>
      </c>
      <c r="U42" s="632"/>
      <c r="V42" s="632"/>
      <c r="W42" s="632"/>
      <c r="X42" s="633"/>
      <c r="Y42" s="631" t="e">
        <f>ROUND(SUMPRODUCT(Y41,$D41)+SUMPRODUCT(Z41,$D41)+SUMPRODUCT(AA41,$D41)+SUMPRODUCT(AB41,$D41)+SUMPRODUCT(AC41,$D41),2)</f>
        <v>#REF!</v>
      </c>
      <c r="Z42" s="632"/>
      <c r="AA42" s="632"/>
      <c r="AB42" s="632"/>
      <c r="AC42" s="633"/>
      <c r="AD42" s="631" t="e">
        <f>ROUND(SUMPRODUCT(AD41,$D41)+SUMPRODUCT(AE41,$D41)+SUMPRODUCT(AF41,$D41)+SUMPRODUCT(AG41,$D41)+SUMPRODUCT(AH41,$D41),2)</f>
        <v>#REF!</v>
      </c>
      <c r="AE42" s="632"/>
      <c r="AF42" s="632"/>
      <c r="AG42" s="632"/>
      <c r="AH42" s="633"/>
      <c r="AI42" s="631" t="e">
        <f>ROUND(SUMPRODUCT(AI41,$D41)+SUMPRODUCT(AJ41,$D41)+SUMPRODUCT(AK41,$D41)+SUMPRODUCT(AL41,$D41)+SUMPRODUCT(AM41,$D41),2)</f>
        <v>#REF!</v>
      </c>
      <c r="AJ42" s="632"/>
      <c r="AK42" s="632"/>
      <c r="AL42" s="632"/>
      <c r="AM42" s="633"/>
      <c r="AN42" s="631" t="e">
        <f>ROUND(SUMPRODUCT(AN41,$D41)+SUMPRODUCT(AO41,$D41)+SUMPRODUCT(AP41,$D41)+SUMPRODUCT(AQ41,$D41)+SUMPRODUCT(AR41,$D41),2)</f>
        <v>#REF!</v>
      </c>
      <c r="AO42" s="632"/>
      <c r="AP42" s="632"/>
      <c r="AQ42" s="632"/>
      <c r="AR42" s="633"/>
      <c r="AS42" s="631" t="e">
        <f>ROUND(SUMPRODUCT(AS41,$D41)+SUMPRODUCT(AT41,$D41)+SUMPRODUCT(AU41,$D41)+SUMPRODUCT(AV41,$D41)+SUMPRODUCT(AW41,$D41),2)</f>
        <v>#REF!</v>
      </c>
      <c r="AT42" s="632"/>
      <c r="AU42" s="632"/>
      <c r="AV42" s="632"/>
      <c r="AW42" s="633"/>
      <c r="AX42" s="631" t="e">
        <f>ROUND(SUMPRODUCT(AX41,$D41)+SUMPRODUCT(AY41,$D41)+SUMPRODUCT(AZ41,$D41)+SUMPRODUCT(BA41,$D41)+SUMPRODUCT(BB41,$D41),2)</f>
        <v>#REF!</v>
      </c>
      <c r="AY42" s="632"/>
      <c r="AZ42" s="632"/>
      <c r="BA42" s="632"/>
      <c r="BB42" s="633"/>
      <c r="BC42" s="631" t="e">
        <f>ROUND(SUMPRODUCT(BC41,$D41)+SUMPRODUCT(BD41,$D41)+SUMPRODUCT(BE41,$D41)+SUMPRODUCT(BF41,$D41)+SUMPRODUCT(BG41,$D41),2)</f>
        <v>#REF!</v>
      </c>
      <c r="BD42" s="632"/>
      <c r="BE42" s="632"/>
      <c r="BF42" s="632"/>
      <c r="BG42" s="633"/>
      <c r="BH42" s="631" t="e">
        <f>ROUND(SUMPRODUCT(BH41,$D41)+SUMPRODUCT(BI41,$D41)+SUMPRODUCT(BJ41,$D41)+SUMPRODUCT(BK41,$D41)+SUMPRODUCT(BL41,$D41),2)</f>
        <v>#REF!</v>
      </c>
      <c r="BI42" s="632"/>
      <c r="BJ42" s="632"/>
      <c r="BK42" s="632"/>
      <c r="BL42" s="633"/>
      <c r="BM42" s="631" t="e">
        <f>ROUND(SUMPRODUCT(BM41,$D41)+SUMPRODUCT(BN41,$D41)+SUMPRODUCT(BO41,$D41)+SUMPRODUCT(BP41,$D41)+SUMPRODUCT(BQ41,$D41),2)</f>
        <v>#REF!</v>
      </c>
      <c r="BN42" s="632"/>
      <c r="BO42" s="632"/>
      <c r="BP42" s="632"/>
      <c r="BQ42" s="633"/>
      <c r="BR42" s="631" t="e">
        <f>ROUND(SUMPRODUCT(BR41,$D41)+SUMPRODUCT(BS41,$D41)+SUMPRODUCT(BT41,$D41)+SUMPRODUCT(BU41,$D41)+SUMPRODUCT(BV41,$D41),2)</f>
        <v>#REF!</v>
      </c>
      <c r="BS42" s="632"/>
      <c r="BT42" s="632"/>
      <c r="BU42" s="632"/>
      <c r="BV42" s="633"/>
      <c r="BW42" s="631" t="e">
        <f>ROUND(SUMPRODUCT(BW41,$D41)+SUMPRODUCT(BX41,$D41)+SUMPRODUCT(BY41,$D41)+SUMPRODUCT(BZ41,$D41)+SUMPRODUCT(CA41,$D41),2)</f>
        <v>#REF!</v>
      </c>
      <c r="BX42" s="632"/>
      <c r="BY42" s="632"/>
      <c r="BZ42" s="632"/>
      <c r="CA42" s="633"/>
      <c r="CB42" s="631" t="e">
        <f>ROUND(SUMPRODUCT(CB41,$D41)+SUMPRODUCT(CC41,$D41)+SUMPRODUCT(CD41,$D41)+SUMPRODUCT(CE41,$D41)+SUMPRODUCT(CF41,$D41),2)</f>
        <v>#REF!</v>
      </c>
      <c r="CC42" s="632"/>
      <c r="CD42" s="632"/>
      <c r="CE42" s="632"/>
      <c r="CF42" s="633"/>
      <c r="CG42" s="631" t="e">
        <f>ROUND(SUMPRODUCT(CG41,$D41)+SUMPRODUCT(CH41,$D41)+SUMPRODUCT(CI41,$D41)+SUMPRODUCT(CJ41,$D41)+SUMPRODUCT(CK41,$D41),2)</f>
        <v>#REF!</v>
      </c>
      <c r="CH42" s="632"/>
      <c r="CI42" s="632"/>
      <c r="CJ42" s="632"/>
      <c r="CK42" s="633"/>
      <c r="CL42" s="631" t="e">
        <f>ROUND(SUMPRODUCT(CL41,$D41)+SUMPRODUCT(CM41,$D41)+SUMPRODUCT(CN41,$D41)+SUMPRODUCT(CO41,$D41)+SUMPRODUCT(CP41,$D41),2)</f>
        <v>#REF!</v>
      </c>
      <c r="CM42" s="632"/>
      <c r="CN42" s="632"/>
      <c r="CO42" s="632"/>
      <c r="CP42" s="633"/>
      <c r="CQ42" s="66"/>
    </row>
    <row r="43" spans="1:95" ht="23.25" customHeight="1" x14ac:dyDescent="0.2">
      <c r="A43" s="664" t="e">
        <f>Orçamento!#REF!</f>
        <v>#REF!</v>
      </c>
      <c r="B43" s="663" t="e">
        <f>Orçamento!#REF!</f>
        <v>#REF!</v>
      </c>
      <c r="C43" s="665" t="e">
        <f>VLOOKUP(B43,Orçamento!$D$14:$J$77,6,FALSE)</f>
        <v>#REF!</v>
      </c>
      <c r="D43" s="670" t="e">
        <f>ROUND(VLOOKUP(B43,Orçamento!$D$14:$J$77,2,FALSE)*Orçamento!#REF!,2)</f>
        <v>#REF!</v>
      </c>
      <c r="E43" s="250" t="e">
        <f>Orçamento!#REF!</f>
        <v>#REF!</v>
      </c>
      <c r="F43" s="251" t="e">
        <f>Orçamento!#REF!</f>
        <v>#REF!</v>
      </c>
      <c r="G43" s="251" t="e">
        <f>Orçamento!#REF!</f>
        <v>#REF!</v>
      </c>
      <c r="H43" s="251" t="e">
        <f>Orçamento!#REF!</f>
        <v>#REF!</v>
      </c>
      <c r="I43" s="252" t="e">
        <f>Orçamento!#REF!</f>
        <v>#REF!</v>
      </c>
      <c r="J43" s="250" t="e">
        <f>Orçamento!#REF!</f>
        <v>#REF!</v>
      </c>
      <c r="K43" s="251" t="e">
        <f>Orçamento!#REF!</f>
        <v>#REF!</v>
      </c>
      <c r="L43" s="251" t="e">
        <f>Orçamento!#REF!</f>
        <v>#REF!</v>
      </c>
      <c r="M43" s="251" t="e">
        <f>Orçamento!#REF!</f>
        <v>#REF!</v>
      </c>
      <c r="N43" s="252" t="e">
        <f>Orçamento!#REF!</f>
        <v>#REF!</v>
      </c>
      <c r="O43" s="250" t="e">
        <f>Orçamento!#REF!</f>
        <v>#REF!</v>
      </c>
      <c r="P43" s="251" t="e">
        <f>Orçamento!#REF!</f>
        <v>#REF!</v>
      </c>
      <c r="Q43" s="251" t="e">
        <f>Orçamento!#REF!</f>
        <v>#REF!</v>
      </c>
      <c r="R43" s="251" t="e">
        <f>Orçamento!#REF!</f>
        <v>#REF!</v>
      </c>
      <c r="S43" s="252" t="e">
        <f>Orçamento!#REF!</f>
        <v>#REF!</v>
      </c>
      <c r="T43" s="250" t="e">
        <f>Orçamento!#REF!</f>
        <v>#REF!</v>
      </c>
      <c r="U43" s="251" t="e">
        <f>Orçamento!#REF!</f>
        <v>#REF!</v>
      </c>
      <c r="V43" s="251" t="e">
        <f>Orçamento!#REF!</f>
        <v>#REF!</v>
      </c>
      <c r="W43" s="251" t="e">
        <f>Orçamento!#REF!</f>
        <v>#REF!</v>
      </c>
      <c r="X43" s="252" t="e">
        <f>Orçamento!#REF!</f>
        <v>#REF!</v>
      </c>
      <c r="Y43" s="250" t="e">
        <f>Orçamento!#REF!</f>
        <v>#REF!</v>
      </c>
      <c r="Z43" s="251" t="e">
        <f>Orçamento!#REF!</f>
        <v>#REF!</v>
      </c>
      <c r="AA43" s="251" t="e">
        <f>Orçamento!#REF!</f>
        <v>#REF!</v>
      </c>
      <c r="AB43" s="251" t="e">
        <f>Orçamento!#REF!</f>
        <v>#REF!</v>
      </c>
      <c r="AC43" s="252" t="e">
        <f>Orçamento!#REF!</f>
        <v>#REF!</v>
      </c>
      <c r="AD43" s="250" t="e">
        <f>Orçamento!#REF!</f>
        <v>#REF!</v>
      </c>
      <c r="AE43" s="251" t="e">
        <f>Orçamento!#REF!</f>
        <v>#REF!</v>
      </c>
      <c r="AF43" s="251" t="e">
        <f>Orçamento!#REF!</f>
        <v>#REF!</v>
      </c>
      <c r="AG43" s="251" t="e">
        <f>Orçamento!#REF!</f>
        <v>#REF!</v>
      </c>
      <c r="AH43" s="252" t="e">
        <f>Orçamento!#REF!</f>
        <v>#REF!</v>
      </c>
      <c r="AI43" s="250" t="e">
        <f>Orçamento!#REF!</f>
        <v>#REF!</v>
      </c>
      <c r="AJ43" s="251" t="e">
        <f>Orçamento!#REF!</f>
        <v>#REF!</v>
      </c>
      <c r="AK43" s="251" t="e">
        <f>Orçamento!#REF!</f>
        <v>#REF!</v>
      </c>
      <c r="AL43" s="251" t="e">
        <f>Orçamento!#REF!</f>
        <v>#REF!</v>
      </c>
      <c r="AM43" s="252" t="e">
        <f>Orçamento!#REF!</f>
        <v>#REF!</v>
      </c>
      <c r="AN43" s="250" t="e">
        <f>Orçamento!#REF!</f>
        <v>#REF!</v>
      </c>
      <c r="AO43" s="251" t="e">
        <f>Orçamento!#REF!</f>
        <v>#REF!</v>
      </c>
      <c r="AP43" s="251" t="e">
        <f>Orçamento!#REF!</f>
        <v>#REF!</v>
      </c>
      <c r="AQ43" s="251" t="e">
        <f>Orçamento!#REF!</f>
        <v>#REF!</v>
      </c>
      <c r="AR43" s="252" t="e">
        <f>Orçamento!#REF!</f>
        <v>#REF!</v>
      </c>
      <c r="AS43" s="250" t="e">
        <f>Orçamento!#REF!</f>
        <v>#REF!</v>
      </c>
      <c r="AT43" s="251" t="e">
        <f>Orçamento!#REF!</f>
        <v>#REF!</v>
      </c>
      <c r="AU43" s="251" t="e">
        <f>Orçamento!#REF!</f>
        <v>#REF!</v>
      </c>
      <c r="AV43" s="251" t="e">
        <f>Orçamento!#REF!</f>
        <v>#REF!</v>
      </c>
      <c r="AW43" s="252" t="e">
        <f>Orçamento!#REF!</f>
        <v>#REF!</v>
      </c>
      <c r="AX43" s="250" t="e">
        <f>Orçamento!#REF!</f>
        <v>#REF!</v>
      </c>
      <c r="AY43" s="251" t="e">
        <f>Orçamento!#REF!</f>
        <v>#REF!</v>
      </c>
      <c r="AZ43" s="251" t="e">
        <f>Orçamento!#REF!</f>
        <v>#REF!</v>
      </c>
      <c r="BA43" s="251" t="e">
        <f>Orçamento!#REF!</f>
        <v>#REF!</v>
      </c>
      <c r="BB43" s="252" t="e">
        <f>Orçamento!#REF!</f>
        <v>#REF!</v>
      </c>
      <c r="BC43" s="250" t="e">
        <f>Orçamento!#REF!</f>
        <v>#REF!</v>
      </c>
      <c r="BD43" s="251" t="e">
        <f>Orçamento!#REF!</f>
        <v>#REF!</v>
      </c>
      <c r="BE43" s="251" t="e">
        <f>Orçamento!#REF!</f>
        <v>#REF!</v>
      </c>
      <c r="BF43" s="251" t="e">
        <f>Orçamento!#REF!</f>
        <v>#REF!</v>
      </c>
      <c r="BG43" s="252" t="e">
        <f>Orçamento!#REF!</f>
        <v>#REF!</v>
      </c>
      <c r="BH43" s="250" t="e">
        <f>Orçamento!#REF!</f>
        <v>#REF!</v>
      </c>
      <c r="BI43" s="251" t="e">
        <f>Orçamento!#REF!</f>
        <v>#REF!</v>
      </c>
      <c r="BJ43" s="251" t="e">
        <f>Orçamento!#REF!</f>
        <v>#REF!</v>
      </c>
      <c r="BK43" s="251" t="e">
        <f>Orçamento!#REF!</f>
        <v>#REF!</v>
      </c>
      <c r="BL43" s="252" t="e">
        <f>Orçamento!#REF!</f>
        <v>#REF!</v>
      </c>
      <c r="BM43" s="250" t="e">
        <f>Orçamento!#REF!</f>
        <v>#REF!</v>
      </c>
      <c r="BN43" s="251" t="e">
        <f>Orçamento!#REF!</f>
        <v>#REF!</v>
      </c>
      <c r="BO43" s="251" t="e">
        <f>Orçamento!#REF!</f>
        <v>#REF!</v>
      </c>
      <c r="BP43" s="251" t="e">
        <f>Orçamento!#REF!</f>
        <v>#REF!</v>
      </c>
      <c r="BQ43" s="252" t="e">
        <f>Orçamento!#REF!</f>
        <v>#REF!</v>
      </c>
      <c r="BR43" s="250" t="e">
        <f>Orçamento!#REF!</f>
        <v>#REF!</v>
      </c>
      <c r="BS43" s="251" t="e">
        <f>Orçamento!#REF!</f>
        <v>#REF!</v>
      </c>
      <c r="BT43" s="251" t="e">
        <f>Orçamento!#REF!</f>
        <v>#REF!</v>
      </c>
      <c r="BU43" s="251" t="e">
        <f>Orçamento!#REF!</f>
        <v>#REF!</v>
      </c>
      <c r="BV43" s="252" t="e">
        <f>Orçamento!#REF!</f>
        <v>#REF!</v>
      </c>
      <c r="BW43" s="250" t="e">
        <f>Orçamento!#REF!</f>
        <v>#REF!</v>
      </c>
      <c r="BX43" s="251" t="e">
        <f>Orçamento!#REF!</f>
        <v>#REF!</v>
      </c>
      <c r="BY43" s="251" t="e">
        <f>Orçamento!#REF!</f>
        <v>#REF!</v>
      </c>
      <c r="BZ43" s="251" t="e">
        <f>Orçamento!#REF!</f>
        <v>#REF!</v>
      </c>
      <c r="CA43" s="252" t="e">
        <f>Orçamento!#REF!</f>
        <v>#REF!</v>
      </c>
      <c r="CB43" s="250" t="e">
        <f>Orçamento!#REF!</f>
        <v>#REF!</v>
      </c>
      <c r="CC43" s="251" t="e">
        <f>Orçamento!#REF!</f>
        <v>#REF!</v>
      </c>
      <c r="CD43" s="251" t="e">
        <f>Orçamento!#REF!</f>
        <v>#REF!</v>
      </c>
      <c r="CE43" s="251" t="e">
        <f>Orçamento!#REF!</f>
        <v>#REF!</v>
      </c>
      <c r="CF43" s="252" t="e">
        <f>Orçamento!#REF!</f>
        <v>#REF!</v>
      </c>
      <c r="CG43" s="250" t="e">
        <f>Orçamento!#REF!</f>
        <v>#REF!</v>
      </c>
      <c r="CH43" s="251" t="e">
        <f>Orçamento!#REF!</f>
        <v>#REF!</v>
      </c>
      <c r="CI43" s="251" t="e">
        <f>Orçamento!#REF!</f>
        <v>#REF!</v>
      </c>
      <c r="CJ43" s="251" t="e">
        <f>Orçamento!#REF!</f>
        <v>#REF!</v>
      </c>
      <c r="CK43" s="252" t="e">
        <f>Orçamento!#REF!</f>
        <v>#REF!</v>
      </c>
      <c r="CL43" s="250" t="e">
        <f>Orçamento!#REF!</f>
        <v>#REF!</v>
      </c>
      <c r="CM43" s="251" t="e">
        <f>Orçamento!#REF!</f>
        <v>#REF!</v>
      </c>
      <c r="CN43" s="251" t="e">
        <f>Orçamento!#REF!</f>
        <v>#REF!</v>
      </c>
      <c r="CO43" s="251" t="e">
        <f>Orçamento!#REF!</f>
        <v>#REF!</v>
      </c>
      <c r="CP43" s="252" t="e">
        <f>Orçamento!#REF!</f>
        <v>#REF!</v>
      </c>
      <c r="CQ43" s="66" t="e">
        <f t="shared" si="0"/>
        <v>#REF!</v>
      </c>
    </row>
    <row r="44" spans="1:95" ht="14.25" customHeight="1" x14ac:dyDescent="0.2">
      <c r="A44" s="662"/>
      <c r="B44" s="660"/>
      <c r="C44" s="666"/>
      <c r="D44" s="669"/>
      <c r="E44" s="631" t="e">
        <f>ROUND(SUMPRODUCT(E43,$D43)+SUMPRODUCT(F43,$D43)+SUMPRODUCT(G43,$D43)+SUMPRODUCT(H43,$D43)+SUMPRODUCT(I43,$D43),2)</f>
        <v>#REF!</v>
      </c>
      <c r="F44" s="632"/>
      <c r="G44" s="632"/>
      <c r="H44" s="632"/>
      <c r="I44" s="633"/>
      <c r="J44" s="631" t="e">
        <f>ROUND(SUMPRODUCT(J43,$D43)+SUMPRODUCT(K43,$D43)+SUMPRODUCT(L43,$D43)+SUMPRODUCT(M43,$D43)+SUMPRODUCT(N43,$D43),2)</f>
        <v>#REF!</v>
      </c>
      <c r="K44" s="632"/>
      <c r="L44" s="632"/>
      <c r="M44" s="632"/>
      <c r="N44" s="633"/>
      <c r="O44" s="631" t="e">
        <f>ROUND(SUMPRODUCT(O43,$D43)+SUMPRODUCT(P43,$D43)+SUMPRODUCT(Q43,$D43)+SUMPRODUCT(R43,$D43)+SUMPRODUCT(S43,$D43),2)</f>
        <v>#REF!</v>
      </c>
      <c r="P44" s="632"/>
      <c r="Q44" s="632"/>
      <c r="R44" s="632"/>
      <c r="S44" s="633"/>
      <c r="T44" s="631" t="e">
        <f>ROUND(SUMPRODUCT(T43,$D43)+SUMPRODUCT(U43,$D43)+SUMPRODUCT(V43,$D43)+SUMPRODUCT(W43,$D43)+SUMPRODUCT(X43,$D43),2)</f>
        <v>#REF!</v>
      </c>
      <c r="U44" s="632"/>
      <c r="V44" s="632"/>
      <c r="W44" s="632"/>
      <c r="X44" s="633"/>
      <c r="Y44" s="631" t="e">
        <f>ROUND(SUMPRODUCT(Y43,$D43)+SUMPRODUCT(Z43,$D43)+SUMPRODUCT(AA43,$D43)+SUMPRODUCT(AB43,$D43)+SUMPRODUCT(AC43,$D43),2)</f>
        <v>#REF!</v>
      </c>
      <c r="Z44" s="632"/>
      <c r="AA44" s="632"/>
      <c r="AB44" s="632"/>
      <c r="AC44" s="633"/>
      <c r="AD44" s="631" t="e">
        <f>ROUND(SUMPRODUCT(AD43,$D43)+SUMPRODUCT(AE43,$D43)+SUMPRODUCT(AF43,$D43)+SUMPRODUCT(AG43,$D43)+SUMPRODUCT(AH43,$D43),2)</f>
        <v>#REF!</v>
      </c>
      <c r="AE44" s="632"/>
      <c r="AF44" s="632"/>
      <c r="AG44" s="632"/>
      <c r="AH44" s="633"/>
      <c r="AI44" s="631" t="e">
        <f>ROUND(SUMPRODUCT(AI43,$D43)+SUMPRODUCT(AJ43,$D43)+SUMPRODUCT(AK43,$D43)+SUMPRODUCT(AL43,$D43)+SUMPRODUCT(AM43,$D43),2)</f>
        <v>#REF!</v>
      </c>
      <c r="AJ44" s="632"/>
      <c r="AK44" s="632"/>
      <c r="AL44" s="632"/>
      <c r="AM44" s="633"/>
      <c r="AN44" s="631" t="e">
        <f>ROUND(SUMPRODUCT(AN43,$D43)+SUMPRODUCT(AO43,$D43)+SUMPRODUCT(AP43,$D43)+SUMPRODUCT(AQ43,$D43)+SUMPRODUCT(AR43,$D43),2)</f>
        <v>#REF!</v>
      </c>
      <c r="AO44" s="632"/>
      <c r="AP44" s="632"/>
      <c r="AQ44" s="632"/>
      <c r="AR44" s="633"/>
      <c r="AS44" s="631" t="e">
        <f>ROUND(SUMPRODUCT(AS43,$D43)+SUMPRODUCT(AT43,$D43)+SUMPRODUCT(AU43,$D43)+SUMPRODUCT(AV43,$D43)+SUMPRODUCT(AW43,$D43),2)</f>
        <v>#REF!</v>
      </c>
      <c r="AT44" s="632"/>
      <c r="AU44" s="632"/>
      <c r="AV44" s="632"/>
      <c r="AW44" s="633"/>
      <c r="AX44" s="631" t="e">
        <f>ROUND(SUMPRODUCT(AX43,$D43)+SUMPRODUCT(AY43,$D43)+SUMPRODUCT(AZ43,$D43)+SUMPRODUCT(BA43,$D43)+SUMPRODUCT(BB43,$D43),2)</f>
        <v>#REF!</v>
      </c>
      <c r="AY44" s="632"/>
      <c r="AZ44" s="632"/>
      <c r="BA44" s="632"/>
      <c r="BB44" s="633"/>
      <c r="BC44" s="631" t="e">
        <f>ROUND(SUMPRODUCT(BC43,$D43)+SUMPRODUCT(BD43,$D43)+SUMPRODUCT(BE43,$D43)+SUMPRODUCT(BF43,$D43)+SUMPRODUCT(BG43,$D43),2)</f>
        <v>#REF!</v>
      </c>
      <c r="BD44" s="632"/>
      <c r="BE44" s="632"/>
      <c r="BF44" s="632"/>
      <c r="BG44" s="633"/>
      <c r="BH44" s="631" t="e">
        <f>ROUND(SUMPRODUCT(BH43,$D43)+SUMPRODUCT(BI43,$D43)+SUMPRODUCT(BJ43,$D43)+SUMPRODUCT(BK43,$D43)+SUMPRODUCT(BL43,$D43),2)</f>
        <v>#REF!</v>
      </c>
      <c r="BI44" s="632"/>
      <c r="BJ44" s="632"/>
      <c r="BK44" s="632"/>
      <c r="BL44" s="633"/>
      <c r="BM44" s="631" t="e">
        <f>ROUND(SUMPRODUCT(BM43,$D43)+SUMPRODUCT(BN43,$D43)+SUMPRODUCT(BO43,$D43)+SUMPRODUCT(BP43,$D43)+SUMPRODUCT(BQ43,$D43),2)</f>
        <v>#REF!</v>
      </c>
      <c r="BN44" s="632"/>
      <c r="BO44" s="632"/>
      <c r="BP44" s="632"/>
      <c r="BQ44" s="633"/>
      <c r="BR44" s="631" t="e">
        <f>ROUND(SUMPRODUCT(BR43,$D43)+SUMPRODUCT(BS43,$D43)+SUMPRODUCT(BT43,$D43)+SUMPRODUCT(BU43,$D43)+SUMPRODUCT(BV43,$D43),2)</f>
        <v>#REF!</v>
      </c>
      <c r="BS44" s="632"/>
      <c r="BT44" s="632"/>
      <c r="BU44" s="632"/>
      <c r="BV44" s="633"/>
      <c r="BW44" s="631" t="e">
        <f>ROUND(SUMPRODUCT(BW43,$D43)+SUMPRODUCT(BX43,$D43)+SUMPRODUCT(BY43,$D43)+SUMPRODUCT(BZ43,$D43)+SUMPRODUCT(CA43,$D43),2)</f>
        <v>#REF!</v>
      </c>
      <c r="BX44" s="632"/>
      <c r="BY44" s="632"/>
      <c r="BZ44" s="632"/>
      <c r="CA44" s="633"/>
      <c r="CB44" s="631" t="e">
        <f>ROUND(SUMPRODUCT(CB43,$D43)+SUMPRODUCT(CC43,$D43)+SUMPRODUCT(CD43,$D43)+SUMPRODUCT(CE43,$D43)+SUMPRODUCT(CF43,$D43),2)</f>
        <v>#REF!</v>
      </c>
      <c r="CC44" s="632"/>
      <c r="CD44" s="632"/>
      <c r="CE44" s="632"/>
      <c r="CF44" s="633"/>
      <c r="CG44" s="631" t="e">
        <f>ROUND(SUMPRODUCT(CG43,$D43)+SUMPRODUCT(CH43,$D43)+SUMPRODUCT(CI43,$D43)+SUMPRODUCT(CJ43,$D43)+SUMPRODUCT(CK43,$D43),2)</f>
        <v>#REF!</v>
      </c>
      <c r="CH44" s="632"/>
      <c r="CI44" s="632"/>
      <c r="CJ44" s="632"/>
      <c r="CK44" s="633"/>
      <c r="CL44" s="631" t="e">
        <f>ROUND(SUMPRODUCT(CL43,$D43)+SUMPRODUCT(CM43,$D43)+SUMPRODUCT(CN43,$D43)+SUMPRODUCT(CO43,$D43)+SUMPRODUCT(CP43,$D43),2)</f>
        <v>#REF!</v>
      </c>
      <c r="CM44" s="632"/>
      <c r="CN44" s="632"/>
      <c r="CO44" s="632"/>
      <c r="CP44" s="633"/>
      <c r="CQ44" s="66"/>
    </row>
    <row r="45" spans="1:95" ht="23.25" customHeight="1" x14ac:dyDescent="0.2">
      <c r="A45" s="664" t="e">
        <f>Orçamento!#REF!</f>
        <v>#REF!</v>
      </c>
      <c r="B45" s="663" t="e">
        <f>Orçamento!#REF!</f>
        <v>#REF!</v>
      </c>
      <c r="C45" s="665" t="e">
        <f>VLOOKUP(B45,Orçamento!$D$14:$J$77,6,FALSE)</f>
        <v>#REF!</v>
      </c>
      <c r="D45" s="674" t="e">
        <f>ROUND(VLOOKUP(B45,Orçamento!$D$14:$J$77,2,FALSE)*Orçamento!#REF!,2)</f>
        <v>#REF!</v>
      </c>
      <c r="E45" s="250" t="e">
        <f>Orçamento!#REF!</f>
        <v>#REF!</v>
      </c>
      <c r="F45" s="251" t="e">
        <f>Orçamento!#REF!</f>
        <v>#REF!</v>
      </c>
      <c r="G45" s="251" t="e">
        <f>Orçamento!#REF!</f>
        <v>#REF!</v>
      </c>
      <c r="H45" s="251" t="e">
        <f>Orçamento!#REF!</f>
        <v>#REF!</v>
      </c>
      <c r="I45" s="252" t="e">
        <f>Orçamento!#REF!</f>
        <v>#REF!</v>
      </c>
      <c r="J45" s="250" t="e">
        <f>Orçamento!#REF!</f>
        <v>#REF!</v>
      </c>
      <c r="K45" s="251" t="e">
        <f>Orçamento!#REF!</f>
        <v>#REF!</v>
      </c>
      <c r="L45" s="251" t="e">
        <f>Orçamento!#REF!</f>
        <v>#REF!</v>
      </c>
      <c r="M45" s="251" t="e">
        <f>Orçamento!#REF!</f>
        <v>#REF!</v>
      </c>
      <c r="N45" s="252" t="e">
        <f>Orçamento!#REF!</f>
        <v>#REF!</v>
      </c>
      <c r="O45" s="250" t="e">
        <f>Orçamento!#REF!</f>
        <v>#REF!</v>
      </c>
      <c r="P45" s="251" t="e">
        <f>Orçamento!#REF!</f>
        <v>#REF!</v>
      </c>
      <c r="Q45" s="251" t="e">
        <f>Orçamento!#REF!</f>
        <v>#REF!</v>
      </c>
      <c r="R45" s="251" t="e">
        <f>Orçamento!#REF!</f>
        <v>#REF!</v>
      </c>
      <c r="S45" s="252" t="e">
        <f>Orçamento!#REF!</f>
        <v>#REF!</v>
      </c>
      <c r="T45" s="250" t="e">
        <f>Orçamento!#REF!</f>
        <v>#REF!</v>
      </c>
      <c r="U45" s="251" t="e">
        <f>Orçamento!#REF!</f>
        <v>#REF!</v>
      </c>
      <c r="V45" s="251" t="e">
        <f>Orçamento!#REF!</f>
        <v>#REF!</v>
      </c>
      <c r="W45" s="251" t="e">
        <f>Orçamento!#REF!</f>
        <v>#REF!</v>
      </c>
      <c r="X45" s="252" t="e">
        <f>Orçamento!#REF!</f>
        <v>#REF!</v>
      </c>
      <c r="Y45" s="250" t="e">
        <f>Orçamento!#REF!</f>
        <v>#REF!</v>
      </c>
      <c r="Z45" s="251" t="e">
        <f>Orçamento!#REF!</f>
        <v>#REF!</v>
      </c>
      <c r="AA45" s="251" t="e">
        <f>Orçamento!#REF!</f>
        <v>#REF!</v>
      </c>
      <c r="AB45" s="251" t="e">
        <f>Orçamento!#REF!</f>
        <v>#REF!</v>
      </c>
      <c r="AC45" s="252" t="e">
        <f>Orçamento!#REF!</f>
        <v>#REF!</v>
      </c>
      <c r="AD45" s="250" t="e">
        <f>Orçamento!#REF!</f>
        <v>#REF!</v>
      </c>
      <c r="AE45" s="251" t="e">
        <f>Orçamento!#REF!</f>
        <v>#REF!</v>
      </c>
      <c r="AF45" s="251" t="e">
        <f>Orçamento!#REF!</f>
        <v>#REF!</v>
      </c>
      <c r="AG45" s="251" t="e">
        <f>Orçamento!#REF!</f>
        <v>#REF!</v>
      </c>
      <c r="AH45" s="252" t="e">
        <f>Orçamento!#REF!</f>
        <v>#REF!</v>
      </c>
      <c r="AI45" s="250" t="e">
        <f>Orçamento!#REF!</f>
        <v>#REF!</v>
      </c>
      <c r="AJ45" s="251" t="e">
        <f>Orçamento!#REF!</f>
        <v>#REF!</v>
      </c>
      <c r="AK45" s="251" t="e">
        <f>Orçamento!#REF!</f>
        <v>#REF!</v>
      </c>
      <c r="AL45" s="251" t="e">
        <f>Orçamento!#REF!</f>
        <v>#REF!</v>
      </c>
      <c r="AM45" s="252" t="e">
        <f>Orçamento!#REF!</f>
        <v>#REF!</v>
      </c>
      <c r="AN45" s="250" t="e">
        <f>Orçamento!#REF!</f>
        <v>#REF!</v>
      </c>
      <c r="AO45" s="251" t="e">
        <f>Orçamento!#REF!</f>
        <v>#REF!</v>
      </c>
      <c r="AP45" s="251" t="e">
        <f>Orçamento!#REF!</f>
        <v>#REF!</v>
      </c>
      <c r="AQ45" s="251" t="e">
        <f>Orçamento!#REF!</f>
        <v>#REF!</v>
      </c>
      <c r="AR45" s="252" t="e">
        <f>Orçamento!#REF!</f>
        <v>#REF!</v>
      </c>
      <c r="AS45" s="250" t="e">
        <f>Orçamento!#REF!</f>
        <v>#REF!</v>
      </c>
      <c r="AT45" s="251" t="e">
        <f>Orçamento!#REF!</f>
        <v>#REF!</v>
      </c>
      <c r="AU45" s="251" t="e">
        <f>Orçamento!#REF!</f>
        <v>#REF!</v>
      </c>
      <c r="AV45" s="251" t="e">
        <f>Orçamento!#REF!</f>
        <v>#REF!</v>
      </c>
      <c r="AW45" s="252" t="e">
        <f>Orçamento!#REF!</f>
        <v>#REF!</v>
      </c>
      <c r="AX45" s="250" t="e">
        <f>Orçamento!#REF!</f>
        <v>#REF!</v>
      </c>
      <c r="AY45" s="251" t="e">
        <f>Orçamento!#REF!</f>
        <v>#REF!</v>
      </c>
      <c r="AZ45" s="251" t="e">
        <f>Orçamento!#REF!</f>
        <v>#REF!</v>
      </c>
      <c r="BA45" s="251" t="e">
        <f>Orçamento!#REF!</f>
        <v>#REF!</v>
      </c>
      <c r="BB45" s="252" t="e">
        <f>Orçamento!#REF!</f>
        <v>#REF!</v>
      </c>
      <c r="BC45" s="250" t="e">
        <f>Orçamento!#REF!</f>
        <v>#REF!</v>
      </c>
      <c r="BD45" s="251" t="e">
        <f>Orçamento!#REF!</f>
        <v>#REF!</v>
      </c>
      <c r="BE45" s="251" t="e">
        <f>Orçamento!#REF!</f>
        <v>#REF!</v>
      </c>
      <c r="BF45" s="251" t="e">
        <f>Orçamento!#REF!</f>
        <v>#REF!</v>
      </c>
      <c r="BG45" s="252" t="e">
        <f>Orçamento!#REF!</f>
        <v>#REF!</v>
      </c>
      <c r="BH45" s="250" t="e">
        <f>Orçamento!#REF!</f>
        <v>#REF!</v>
      </c>
      <c r="BI45" s="251" t="e">
        <f>Orçamento!#REF!</f>
        <v>#REF!</v>
      </c>
      <c r="BJ45" s="251" t="e">
        <f>Orçamento!#REF!</f>
        <v>#REF!</v>
      </c>
      <c r="BK45" s="251" t="e">
        <f>Orçamento!#REF!</f>
        <v>#REF!</v>
      </c>
      <c r="BL45" s="252" t="e">
        <f>Orçamento!#REF!</f>
        <v>#REF!</v>
      </c>
      <c r="BM45" s="250" t="e">
        <f>Orçamento!#REF!</f>
        <v>#REF!</v>
      </c>
      <c r="BN45" s="251" t="e">
        <f>Orçamento!#REF!</f>
        <v>#REF!</v>
      </c>
      <c r="BO45" s="251" t="e">
        <f>Orçamento!#REF!</f>
        <v>#REF!</v>
      </c>
      <c r="BP45" s="251" t="e">
        <f>Orçamento!#REF!</f>
        <v>#REF!</v>
      </c>
      <c r="BQ45" s="252" t="e">
        <f>Orçamento!#REF!</f>
        <v>#REF!</v>
      </c>
      <c r="BR45" s="250" t="e">
        <f>Orçamento!#REF!</f>
        <v>#REF!</v>
      </c>
      <c r="BS45" s="251" t="e">
        <f>Orçamento!#REF!</f>
        <v>#REF!</v>
      </c>
      <c r="BT45" s="251" t="e">
        <f>Orçamento!#REF!</f>
        <v>#REF!</v>
      </c>
      <c r="BU45" s="251" t="e">
        <f>Orçamento!#REF!</f>
        <v>#REF!</v>
      </c>
      <c r="BV45" s="252" t="e">
        <f>Orçamento!#REF!</f>
        <v>#REF!</v>
      </c>
      <c r="BW45" s="250" t="e">
        <f>Orçamento!#REF!</f>
        <v>#REF!</v>
      </c>
      <c r="BX45" s="251" t="e">
        <f>Orçamento!#REF!</f>
        <v>#REF!</v>
      </c>
      <c r="BY45" s="251" t="e">
        <f>Orçamento!#REF!</f>
        <v>#REF!</v>
      </c>
      <c r="BZ45" s="251" t="e">
        <f>Orçamento!#REF!</f>
        <v>#REF!</v>
      </c>
      <c r="CA45" s="252" t="e">
        <f>Orçamento!#REF!</f>
        <v>#REF!</v>
      </c>
      <c r="CB45" s="250" t="e">
        <f>Orçamento!#REF!</f>
        <v>#REF!</v>
      </c>
      <c r="CC45" s="251" t="e">
        <f>Orçamento!#REF!</f>
        <v>#REF!</v>
      </c>
      <c r="CD45" s="251" t="e">
        <f>Orçamento!#REF!</f>
        <v>#REF!</v>
      </c>
      <c r="CE45" s="251" t="e">
        <f>Orçamento!#REF!</f>
        <v>#REF!</v>
      </c>
      <c r="CF45" s="252" t="e">
        <f>Orçamento!#REF!</f>
        <v>#REF!</v>
      </c>
      <c r="CG45" s="250" t="e">
        <f>Orçamento!#REF!</f>
        <v>#REF!</v>
      </c>
      <c r="CH45" s="251" t="e">
        <f>Orçamento!#REF!</f>
        <v>#REF!</v>
      </c>
      <c r="CI45" s="251" t="e">
        <f>Orçamento!#REF!</f>
        <v>#REF!</v>
      </c>
      <c r="CJ45" s="251" t="e">
        <f>Orçamento!#REF!</f>
        <v>#REF!</v>
      </c>
      <c r="CK45" s="252" t="e">
        <f>Orçamento!#REF!</f>
        <v>#REF!</v>
      </c>
      <c r="CL45" s="250" t="e">
        <f>Orçamento!#REF!</f>
        <v>#REF!</v>
      </c>
      <c r="CM45" s="251" t="e">
        <f>Orçamento!#REF!</f>
        <v>#REF!</v>
      </c>
      <c r="CN45" s="251" t="e">
        <f>Orçamento!#REF!</f>
        <v>#REF!</v>
      </c>
      <c r="CO45" s="251" t="e">
        <f>Orçamento!#REF!</f>
        <v>#REF!</v>
      </c>
      <c r="CP45" s="252" t="e">
        <f>Orçamento!#REF!</f>
        <v>#REF!</v>
      </c>
      <c r="CQ45" s="66" t="e">
        <f>SUM(E45:CP45)</f>
        <v>#REF!</v>
      </c>
    </row>
    <row r="46" spans="1:95" ht="14.25" customHeight="1" thickBot="1" x14ac:dyDescent="0.25">
      <c r="A46" s="671"/>
      <c r="B46" s="672"/>
      <c r="C46" s="673"/>
      <c r="D46" s="675"/>
      <c r="E46" s="634" t="e">
        <f>ROUND(SUMPRODUCT(E45,$D45)+SUMPRODUCT(F45,$D45)+SUMPRODUCT(G45,$D45)+SUMPRODUCT(H45,$D45)+SUMPRODUCT(I45,$D45),2)</f>
        <v>#REF!</v>
      </c>
      <c r="F46" s="635"/>
      <c r="G46" s="635"/>
      <c r="H46" s="635"/>
      <c r="I46" s="636"/>
      <c r="J46" s="634" t="e">
        <f>ROUND(SUMPRODUCT(J45,$D45)+SUMPRODUCT(K45,$D45)+SUMPRODUCT(L45,$D45)+SUMPRODUCT(M45,$D45)+SUMPRODUCT(N45,$D45),2)</f>
        <v>#REF!</v>
      </c>
      <c r="K46" s="635"/>
      <c r="L46" s="635"/>
      <c r="M46" s="635"/>
      <c r="N46" s="636"/>
      <c r="O46" s="634" t="e">
        <f>ROUND(SUMPRODUCT(O45,$D45)+SUMPRODUCT(P45,$D45)+SUMPRODUCT(Q45,$D45)+SUMPRODUCT(R45,$D45)+SUMPRODUCT(S45,$D45),2)</f>
        <v>#REF!</v>
      </c>
      <c r="P46" s="635"/>
      <c r="Q46" s="635"/>
      <c r="R46" s="635"/>
      <c r="S46" s="636"/>
      <c r="T46" s="634" t="e">
        <f>ROUND(SUMPRODUCT(T45,$D45)+SUMPRODUCT(U45,$D45)+SUMPRODUCT(V45,$D45)+SUMPRODUCT(W45,$D45)+SUMPRODUCT(X45,$D45),2)</f>
        <v>#REF!</v>
      </c>
      <c r="U46" s="635"/>
      <c r="V46" s="635"/>
      <c r="W46" s="635"/>
      <c r="X46" s="636"/>
      <c r="Y46" s="634" t="e">
        <f>ROUND(SUMPRODUCT(Y45,$D45)+SUMPRODUCT(Z45,$D45)+SUMPRODUCT(AA45,$D45)+SUMPRODUCT(AB45,$D45)+SUMPRODUCT(AC45,$D45),2)</f>
        <v>#REF!</v>
      </c>
      <c r="Z46" s="635"/>
      <c r="AA46" s="635"/>
      <c r="AB46" s="635"/>
      <c r="AC46" s="636"/>
      <c r="AD46" s="634" t="e">
        <f>ROUND(SUMPRODUCT(AD45,$D45)+SUMPRODUCT(AE45,$D45)+SUMPRODUCT(AF45,$D45)+SUMPRODUCT(AG45,$D45)+SUMPRODUCT(AH45,$D45),2)</f>
        <v>#REF!</v>
      </c>
      <c r="AE46" s="635"/>
      <c r="AF46" s="635"/>
      <c r="AG46" s="635"/>
      <c r="AH46" s="636"/>
      <c r="AI46" s="634" t="e">
        <f>ROUND(SUMPRODUCT(AI45,$D45)+SUMPRODUCT(AJ45,$D45)+SUMPRODUCT(AK45,$D45)+SUMPRODUCT(AL45,$D45)+SUMPRODUCT(AM45,$D45),2)</f>
        <v>#REF!</v>
      </c>
      <c r="AJ46" s="635"/>
      <c r="AK46" s="635"/>
      <c r="AL46" s="635"/>
      <c r="AM46" s="636"/>
      <c r="AN46" s="634" t="e">
        <f>ROUND(SUMPRODUCT(AN45,$D45)+SUMPRODUCT(AO45,$D45)+SUMPRODUCT(AP45,$D45)+SUMPRODUCT(AQ45,$D45)+SUMPRODUCT(AR45,$D45),2)</f>
        <v>#REF!</v>
      </c>
      <c r="AO46" s="635"/>
      <c r="AP46" s="635"/>
      <c r="AQ46" s="635"/>
      <c r="AR46" s="636"/>
      <c r="AS46" s="634" t="e">
        <f>ROUND(SUMPRODUCT(AS45,$D45)+SUMPRODUCT(AT45,$D45)+SUMPRODUCT(AU45,$D45)+SUMPRODUCT(AV45,$D45)+SUMPRODUCT(AW45,$D45),2)</f>
        <v>#REF!</v>
      </c>
      <c r="AT46" s="635"/>
      <c r="AU46" s="635"/>
      <c r="AV46" s="635"/>
      <c r="AW46" s="636"/>
      <c r="AX46" s="634" t="e">
        <f>ROUND(SUMPRODUCT(AX45,$D45)+SUMPRODUCT(AY45,$D45)+SUMPRODUCT(AZ45,$D45)+SUMPRODUCT(BA45,$D45)+SUMPRODUCT(BB45,$D45),2)</f>
        <v>#REF!</v>
      </c>
      <c r="AY46" s="635"/>
      <c r="AZ46" s="635"/>
      <c r="BA46" s="635"/>
      <c r="BB46" s="636"/>
      <c r="BC46" s="634" t="e">
        <f>ROUND(SUMPRODUCT(BC45,$D45)+SUMPRODUCT(BD45,$D45)+SUMPRODUCT(BE45,$D45)+SUMPRODUCT(BF45,$D45)+SUMPRODUCT(BG45,$D45),2)</f>
        <v>#REF!</v>
      </c>
      <c r="BD46" s="635"/>
      <c r="BE46" s="635"/>
      <c r="BF46" s="635"/>
      <c r="BG46" s="636"/>
      <c r="BH46" s="634" t="e">
        <f>ROUND(SUMPRODUCT(BH45,$D45)+SUMPRODUCT(BI45,$D45)+SUMPRODUCT(BJ45,$D45)+SUMPRODUCT(BK45,$D45)+SUMPRODUCT(BL45,$D45),2)</f>
        <v>#REF!</v>
      </c>
      <c r="BI46" s="635"/>
      <c r="BJ46" s="635"/>
      <c r="BK46" s="635"/>
      <c r="BL46" s="636"/>
      <c r="BM46" s="634" t="e">
        <f>ROUND(SUMPRODUCT(BM45,$D45)+SUMPRODUCT(BN45,$D45)+SUMPRODUCT(BO45,$D45)+SUMPRODUCT(BP45,$D45)+SUMPRODUCT(BQ45,$D45),2)</f>
        <v>#REF!</v>
      </c>
      <c r="BN46" s="635"/>
      <c r="BO46" s="635"/>
      <c r="BP46" s="635"/>
      <c r="BQ46" s="636"/>
      <c r="BR46" s="634" t="e">
        <f>ROUND(SUMPRODUCT(BR45,$D45)+SUMPRODUCT(BS45,$D45)+SUMPRODUCT(BT45,$D45)+SUMPRODUCT(BU45,$D45)+SUMPRODUCT(BV45,$D45),2)</f>
        <v>#REF!</v>
      </c>
      <c r="BS46" s="635"/>
      <c r="BT46" s="635"/>
      <c r="BU46" s="635"/>
      <c r="BV46" s="636"/>
      <c r="BW46" s="634" t="e">
        <f>ROUND(SUMPRODUCT(BW45,$D45)+SUMPRODUCT(BX45,$D45)+SUMPRODUCT(BY45,$D45)+SUMPRODUCT(BZ45,$D45)+SUMPRODUCT(CA45,$D45),2)</f>
        <v>#REF!</v>
      </c>
      <c r="BX46" s="635"/>
      <c r="BY46" s="635"/>
      <c r="BZ46" s="635"/>
      <c r="CA46" s="636"/>
      <c r="CB46" s="634" t="e">
        <f>ROUND(SUMPRODUCT(CB45,$D45)+SUMPRODUCT(CC45,$D45)+SUMPRODUCT(CD45,$D45)+SUMPRODUCT(CE45,$D45)+SUMPRODUCT(CF45,$D45),2)</f>
        <v>#REF!</v>
      </c>
      <c r="CC46" s="635"/>
      <c r="CD46" s="635"/>
      <c r="CE46" s="635"/>
      <c r="CF46" s="636"/>
      <c r="CG46" s="634" t="e">
        <f>ROUND(SUMPRODUCT(CG45,$D45)+SUMPRODUCT(CH45,$D45)+SUMPRODUCT(CI45,$D45)+SUMPRODUCT(CJ45,$D45)+SUMPRODUCT(CK45,$D45),2)</f>
        <v>#REF!</v>
      </c>
      <c r="CH46" s="635"/>
      <c r="CI46" s="635"/>
      <c r="CJ46" s="635"/>
      <c r="CK46" s="636"/>
      <c r="CL46" s="634" t="e">
        <f>ROUND(SUMPRODUCT(CL45,$D45)+SUMPRODUCT(CM45,$D45)+SUMPRODUCT(CN45,$D45)+SUMPRODUCT(CO45,$D45)+SUMPRODUCT(CP45,$D45),2)</f>
        <v>#REF!</v>
      </c>
      <c r="CM46" s="635"/>
      <c r="CN46" s="635"/>
      <c r="CO46" s="635"/>
      <c r="CP46" s="636"/>
      <c r="CQ46" s="66" t="e">
        <f>SUM(E46:CP46)</f>
        <v>#REF!</v>
      </c>
    </row>
    <row r="47" spans="1:95" ht="12" customHeight="1" thickBot="1" x14ac:dyDescent="0.3">
      <c r="A47" s="205"/>
      <c r="B47" s="86"/>
      <c r="C47" s="258"/>
      <c r="D47" s="258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8"/>
      <c r="BM47" s="87"/>
      <c r="BN47" s="87"/>
      <c r="BO47" s="87"/>
      <c r="BP47" s="87"/>
      <c r="BQ47" s="88"/>
      <c r="BR47" s="87"/>
      <c r="BS47" s="87"/>
      <c r="BT47" s="87"/>
      <c r="BU47" s="87"/>
      <c r="BV47" s="88"/>
      <c r="BW47" s="87"/>
      <c r="BX47" s="87"/>
      <c r="BY47" s="87"/>
      <c r="BZ47" s="87"/>
      <c r="CA47" s="88"/>
      <c r="CB47" s="87"/>
      <c r="CC47" s="87"/>
      <c r="CD47" s="87"/>
      <c r="CE47" s="87"/>
      <c r="CF47" s="88"/>
      <c r="CG47" s="87"/>
      <c r="CH47" s="87"/>
      <c r="CI47" s="87"/>
      <c r="CJ47" s="87"/>
      <c r="CK47" s="88"/>
      <c r="CL47" s="87"/>
      <c r="CM47" s="87"/>
      <c r="CN47" s="87"/>
      <c r="CO47" s="87"/>
      <c r="CP47" s="206"/>
    </row>
    <row r="48" spans="1:95" ht="9.75" customHeight="1" thickBot="1" x14ac:dyDescent="0.25">
      <c r="A48" s="641"/>
      <c r="B48" s="642" t="s">
        <v>534</v>
      </c>
      <c r="C48" s="644" t="e">
        <f>SUM(C17:C46)</f>
        <v>#REF!</v>
      </c>
      <c r="D48" s="645" t="e">
        <f>SUM(D17:D46)</f>
        <v>#REF!</v>
      </c>
      <c r="E48" s="623" t="e">
        <f>ROUND(E18+E20+E22+E24+E26+E28+E30+E32+E34+E36+E38+E40+E42+E44+E46,2)</f>
        <v>#DIV/0!</v>
      </c>
      <c r="F48" s="623"/>
      <c r="G48" s="623"/>
      <c r="H48" s="623"/>
      <c r="I48" s="623"/>
      <c r="J48" s="623" t="e">
        <f>ROUND(J18+J20+J22+J24+J26+J28+J30+J32+J34+J36+J38+J40+J42+J44+J46,2)</f>
        <v>#DIV/0!</v>
      </c>
      <c r="K48" s="623"/>
      <c r="L48" s="623"/>
      <c r="M48" s="623"/>
      <c r="N48" s="623"/>
      <c r="O48" s="623" t="e">
        <f>ROUND(O18+O20+O22+O24+O26+O28+O30+O32+O34+O36+O38+O40+O42+O44+O46,2)</f>
        <v>#DIV/0!</v>
      </c>
      <c r="P48" s="623"/>
      <c r="Q48" s="623"/>
      <c r="R48" s="623"/>
      <c r="S48" s="623"/>
      <c r="T48" s="623" t="e">
        <f>ROUND(T18+T20+T22+T24+T26+T28+T30+T32+T34+T36+T38+T40+T42+T44+T46,2)</f>
        <v>#DIV/0!</v>
      </c>
      <c r="U48" s="623"/>
      <c r="V48" s="623"/>
      <c r="W48" s="623"/>
      <c r="X48" s="623"/>
      <c r="Y48" s="623" t="e">
        <f>ROUND(Y18+Y20+Y22+Y24+Y26+Y28+Y30+Y32+Y34+Y36+Y38+Y40+Y42+Y44+Y46,2)</f>
        <v>#DIV/0!</v>
      </c>
      <c r="Z48" s="623"/>
      <c r="AA48" s="623"/>
      <c r="AB48" s="623"/>
      <c r="AC48" s="623"/>
      <c r="AD48" s="623" t="e">
        <f>ROUND(AD18+AD20+AD22+AD24+AD26+AD28+AD30+AD32+AD34+AD36+AD38+AD40+AD42+AD44+AD46,2)</f>
        <v>#DIV/0!</v>
      </c>
      <c r="AE48" s="623"/>
      <c r="AF48" s="623"/>
      <c r="AG48" s="623"/>
      <c r="AH48" s="623"/>
      <c r="AI48" s="623" t="e">
        <f>ROUND(AI18+AI20+AI22+AI24+AI26+AI28+AI30+AI32+AI34+AI36+AI38+AI40+AI42+AI44+AI46,2)</f>
        <v>#DIV/0!</v>
      </c>
      <c r="AJ48" s="623"/>
      <c r="AK48" s="623"/>
      <c r="AL48" s="623"/>
      <c r="AM48" s="623"/>
      <c r="AN48" s="623" t="e">
        <f>ROUND(AN18+AN20+AN22+AN24+AN26+AN28+AN30+AN32+AN34+AN36+AN38+AN40+AN42+AN44+AN46,2)</f>
        <v>#DIV/0!</v>
      </c>
      <c r="AO48" s="623"/>
      <c r="AP48" s="623"/>
      <c r="AQ48" s="623"/>
      <c r="AR48" s="623"/>
      <c r="AS48" s="623" t="e">
        <f>ROUND(AS18+AS20+AS22+AS24+AS26+AS28+AS30+AS32+AS34+AS36+AS38+AS40+AS42+AS44+AS46,2)</f>
        <v>#DIV/0!</v>
      </c>
      <c r="AT48" s="623"/>
      <c r="AU48" s="623"/>
      <c r="AV48" s="623"/>
      <c r="AW48" s="623"/>
      <c r="AX48" s="623" t="e">
        <f>ROUND(AX18+AX20+AX22+AX24+AX26+AX28+AX30+AX32+AX34+AX36+AX38+AX40+AX42+AX44+AX46,2)</f>
        <v>#DIV/0!</v>
      </c>
      <c r="AY48" s="623"/>
      <c r="AZ48" s="623"/>
      <c r="BA48" s="623"/>
      <c r="BB48" s="623"/>
      <c r="BC48" s="623" t="e">
        <f>ROUND(BC18+BC20+BC22+BC24+BC26+BC28+BC30+BC32+BC34+BC36+BC38+BC40+BC42+BC44+BC46,2)</f>
        <v>#DIV/0!</v>
      </c>
      <c r="BD48" s="623"/>
      <c r="BE48" s="623"/>
      <c r="BF48" s="623"/>
      <c r="BG48" s="623"/>
      <c r="BH48" s="623" t="e">
        <f>ROUND(BH18+BH20+BH22+BH24+BH26+BH28+BH30+BH32+BH34+BH36+BH38+BH40+BH42+BH44+BH46,2)</f>
        <v>#DIV/0!</v>
      </c>
      <c r="BI48" s="623"/>
      <c r="BJ48" s="623"/>
      <c r="BK48" s="623"/>
      <c r="BL48" s="623"/>
      <c r="BM48" s="623" t="e">
        <f>ROUND(BM18+BM20+BM22+BM24+BM26+BM28+BM30+BM32+BM34+BM36+BM38+BM40+BM42+BM44+BM46,2)</f>
        <v>#DIV/0!</v>
      </c>
      <c r="BN48" s="623"/>
      <c r="BO48" s="623"/>
      <c r="BP48" s="623"/>
      <c r="BQ48" s="623"/>
      <c r="BR48" s="623" t="e">
        <f>ROUND(BR18+BR20+BR22+BR24+BR26+BR28+BR30+BR32+BR34+BR36+BR38+BR40+BR42+BR44+BR46,2)</f>
        <v>#DIV/0!</v>
      </c>
      <c r="BS48" s="623"/>
      <c r="BT48" s="623"/>
      <c r="BU48" s="623"/>
      <c r="BV48" s="623"/>
      <c r="BW48" s="623" t="e">
        <f>ROUND(BW18+BW20+BW22+BW24+BW26+BW28+BW30+BW32+BW34+BW36+BW38+BW40+BW42+BW44+BW46,2)</f>
        <v>#DIV/0!</v>
      </c>
      <c r="BX48" s="623"/>
      <c r="BY48" s="623"/>
      <c r="BZ48" s="623"/>
      <c r="CA48" s="623"/>
      <c r="CB48" s="623" t="e">
        <f>ROUND(CB18+CB20+CB22+CB24+CB26+CB28+CB30+CB32+CB34+CB36+CB38+CB40+CB42+CB44+CB46,2)</f>
        <v>#DIV/0!</v>
      </c>
      <c r="CC48" s="623"/>
      <c r="CD48" s="623"/>
      <c r="CE48" s="623"/>
      <c r="CF48" s="623"/>
      <c r="CG48" s="623" t="e">
        <f>ROUND(CG18+CG20+CG22+CG24+CG26+CG28+CG30+CG32+CG34+CG36+CG38+CG40+CG42+CG44+CG46,2)</f>
        <v>#DIV/0!</v>
      </c>
      <c r="CH48" s="623"/>
      <c r="CI48" s="623"/>
      <c r="CJ48" s="623"/>
      <c r="CK48" s="623"/>
      <c r="CL48" s="623" t="e">
        <f>ROUND(CL18+CL20+CL22+CL24+CL26+CL28+CL30+CL32+CL34+CL36+CL38+CL40+CL42+CL44+CL46,2)</f>
        <v>#DIV/0!</v>
      </c>
      <c r="CM48" s="623"/>
      <c r="CN48" s="623"/>
      <c r="CO48" s="623"/>
      <c r="CP48" s="623"/>
    </row>
    <row r="49" spans="1:94" ht="9.75" customHeight="1" thickBot="1" x14ac:dyDescent="0.25">
      <c r="A49" s="641"/>
      <c r="B49" s="642"/>
      <c r="C49" s="644"/>
      <c r="D49" s="645"/>
      <c r="E49" s="623"/>
      <c r="F49" s="623"/>
      <c r="G49" s="623"/>
      <c r="H49" s="623"/>
      <c r="I49" s="623"/>
      <c r="J49" s="623"/>
      <c r="K49" s="623"/>
      <c r="L49" s="623"/>
      <c r="M49" s="623"/>
      <c r="N49" s="623"/>
      <c r="O49" s="623"/>
      <c r="P49" s="623"/>
      <c r="Q49" s="623"/>
      <c r="R49" s="623"/>
      <c r="S49" s="623"/>
      <c r="T49" s="623"/>
      <c r="U49" s="623"/>
      <c r="V49" s="623"/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  <c r="AO49" s="623"/>
      <c r="AP49" s="623"/>
      <c r="AQ49" s="623"/>
      <c r="AR49" s="623"/>
      <c r="AS49" s="623"/>
      <c r="AT49" s="623"/>
      <c r="AU49" s="623"/>
      <c r="AV49" s="623"/>
      <c r="AW49" s="623"/>
      <c r="AX49" s="623"/>
      <c r="AY49" s="623"/>
      <c r="AZ49" s="623"/>
      <c r="BA49" s="623"/>
      <c r="BB49" s="623"/>
      <c r="BC49" s="623"/>
      <c r="BD49" s="623"/>
      <c r="BE49" s="623"/>
      <c r="BF49" s="623"/>
      <c r="BG49" s="623"/>
      <c r="BH49" s="623"/>
      <c r="BI49" s="623"/>
      <c r="BJ49" s="623"/>
      <c r="BK49" s="623"/>
      <c r="BL49" s="623"/>
      <c r="BM49" s="623"/>
      <c r="BN49" s="623"/>
      <c r="BO49" s="623"/>
      <c r="BP49" s="623"/>
      <c r="BQ49" s="623"/>
      <c r="BR49" s="623"/>
      <c r="BS49" s="623"/>
      <c r="BT49" s="623"/>
      <c r="BU49" s="623"/>
      <c r="BV49" s="623"/>
      <c r="BW49" s="623"/>
      <c r="BX49" s="623"/>
      <c r="BY49" s="623"/>
      <c r="BZ49" s="623"/>
      <c r="CA49" s="623"/>
      <c r="CB49" s="623"/>
      <c r="CC49" s="623"/>
      <c r="CD49" s="623"/>
      <c r="CE49" s="623"/>
      <c r="CF49" s="623"/>
      <c r="CG49" s="623"/>
      <c r="CH49" s="623"/>
      <c r="CI49" s="623"/>
      <c r="CJ49" s="623"/>
      <c r="CK49" s="623"/>
      <c r="CL49" s="623"/>
      <c r="CM49" s="623"/>
      <c r="CN49" s="623"/>
      <c r="CO49" s="623"/>
      <c r="CP49" s="623"/>
    </row>
    <row r="50" spans="1:94" ht="9.75" customHeight="1" thickBot="1" x14ac:dyDescent="0.25">
      <c r="A50" s="641"/>
      <c r="B50" s="642"/>
      <c r="C50" s="644"/>
      <c r="D50" s="645"/>
      <c r="E50" s="623"/>
      <c r="F50" s="623"/>
      <c r="G50" s="623"/>
      <c r="H50" s="623"/>
      <c r="I50" s="623"/>
      <c r="J50" s="623"/>
      <c r="K50" s="623"/>
      <c r="L50" s="623"/>
      <c r="M50" s="623"/>
      <c r="N50" s="623"/>
      <c r="O50" s="623"/>
      <c r="P50" s="623"/>
      <c r="Q50" s="623"/>
      <c r="R50" s="623"/>
      <c r="S50" s="623"/>
      <c r="T50" s="623"/>
      <c r="U50" s="623"/>
      <c r="V50" s="623"/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  <c r="AO50" s="623"/>
      <c r="AP50" s="623"/>
      <c r="AQ50" s="623"/>
      <c r="AR50" s="623"/>
      <c r="AS50" s="623"/>
      <c r="AT50" s="623"/>
      <c r="AU50" s="623"/>
      <c r="AV50" s="623"/>
      <c r="AW50" s="623"/>
      <c r="AX50" s="623"/>
      <c r="AY50" s="623"/>
      <c r="AZ50" s="623"/>
      <c r="BA50" s="623"/>
      <c r="BB50" s="623"/>
      <c r="BC50" s="623"/>
      <c r="BD50" s="623"/>
      <c r="BE50" s="623"/>
      <c r="BF50" s="623"/>
      <c r="BG50" s="623"/>
      <c r="BH50" s="623"/>
      <c r="BI50" s="623"/>
      <c r="BJ50" s="623"/>
      <c r="BK50" s="623"/>
      <c r="BL50" s="623"/>
      <c r="BM50" s="623"/>
      <c r="BN50" s="623"/>
      <c r="BO50" s="623"/>
      <c r="BP50" s="623"/>
      <c r="BQ50" s="623"/>
      <c r="BR50" s="623"/>
      <c r="BS50" s="623"/>
      <c r="BT50" s="623"/>
      <c r="BU50" s="623"/>
      <c r="BV50" s="623"/>
      <c r="BW50" s="623"/>
      <c r="BX50" s="623"/>
      <c r="BY50" s="623"/>
      <c r="BZ50" s="623"/>
      <c r="CA50" s="623"/>
      <c r="CB50" s="623"/>
      <c r="CC50" s="623"/>
      <c r="CD50" s="623"/>
      <c r="CE50" s="623"/>
      <c r="CF50" s="623"/>
      <c r="CG50" s="623"/>
      <c r="CH50" s="623"/>
      <c r="CI50" s="623"/>
      <c r="CJ50" s="623"/>
      <c r="CK50" s="623"/>
      <c r="CL50" s="623"/>
      <c r="CM50" s="623"/>
      <c r="CN50" s="623"/>
      <c r="CO50" s="623"/>
      <c r="CP50" s="623"/>
    </row>
    <row r="51" spans="1:94" ht="13.5" customHeight="1" thickBot="1" x14ac:dyDescent="0.25">
      <c r="A51" s="650"/>
      <c r="B51" s="652" t="s">
        <v>535</v>
      </c>
      <c r="C51" s="629" t="e">
        <f>D51/D48</f>
        <v>#DIV/0!</v>
      </c>
      <c r="D51" s="646" t="e">
        <f>SUM(E48:CP50)</f>
        <v>#DIV/0!</v>
      </c>
      <c r="E51" s="654" t="e">
        <f>E48</f>
        <v>#DIV/0!</v>
      </c>
      <c r="F51" s="654"/>
      <c r="G51" s="654"/>
      <c r="H51" s="654"/>
      <c r="I51" s="654"/>
      <c r="J51" s="624" t="e">
        <f>J48+E51</f>
        <v>#DIV/0!</v>
      </c>
      <c r="K51" s="624"/>
      <c r="L51" s="624"/>
      <c r="M51" s="624"/>
      <c r="N51" s="624"/>
      <c r="O51" s="624" t="e">
        <f>O48+J51</f>
        <v>#DIV/0!</v>
      </c>
      <c r="P51" s="624"/>
      <c r="Q51" s="624"/>
      <c r="R51" s="624"/>
      <c r="S51" s="624"/>
      <c r="T51" s="624" t="e">
        <f>T48+O51</f>
        <v>#DIV/0!</v>
      </c>
      <c r="U51" s="624"/>
      <c r="V51" s="624"/>
      <c r="W51" s="624"/>
      <c r="X51" s="624"/>
      <c r="Y51" s="624" t="e">
        <f>Y48+T51</f>
        <v>#DIV/0!</v>
      </c>
      <c r="Z51" s="624"/>
      <c r="AA51" s="624"/>
      <c r="AB51" s="624"/>
      <c r="AC51" s="624"/>
      <c r="AD51" s="624" t="e">
        <f>AD48+Y51</f>
        <v>#DIV/0!</v>
      </c>
      <c r="AE51" s="624"/>
      <c r="AF51" s="624"/>
      <c r="AG51" s="624"/>
      <c r="AH51" s="624"/>
      <c r="AI51" s="624" t="e">
        <f>AI48+AD51</f>
        <v>#DIV/0!</v>
      </c>
      <c r="AJ51" s="624"/>
      <c r="AK51" s="624"/>
      <c r="AL51" s="624"/>
      <c r="AM51" s="624"/>
      <c r="AN51" s="624" t="e">
        <f>AN48+AI51</f>
        <v>#DIV/0!</v>
      </c>
      <c r="AO51" s="624"/>
      <c r="AP51" s="624"/>
      <c r="AQ51" s="624"/>
      <c r="AR51" s="624"/>
      <c r="AS51" s="624" t="e">
        <f>AS48+AN51</f>
        <v>#DIV/0!</v>
      </c>
      <c r="AT51" s="624"/>
      <c r="AU51" s="624"/>
      <c r="AV51" s="624"/>
      <c r="AW51" s="624"/>
      <c r="AX51" s="624" t="e">
        <f>AX48+AS51</f>
        <v>#DIV/0!</v>
      </c>
      <c r="AY51" s="624"/>
      <c r="AZ51" s="624"/>
      <c r="BA51" s="624"/>
      <c r="BB51" s="624"/>
      <c r="BC51" s="624" t="e">
        <f>BC48+AX51</f>
        <v>#DIV/0!</v>
      </c>
      <c r="BD51" s="624"/>
      <c r="BE51" s="624"/>
      <c r="BF51" s="624"/>
      <c r="BG51" s="624"/>
      <c r="BH51" s="624" t="e">
        <f>BH48+BC51</f>
        <v>#DIV/0!</v>
      </c>
      <c r="BI51" s="624"/>
      <c r="BJ51" s="624"/>
      <c r="BK51" s="624"/>
      <c r="BL51" s="624"/>
      <c r="BM51" s="624" t="e">
        <f>BM48+BH51</f>
        <v>#DIV/0!</v>
      </c>
      <c r="BN51" s="624"/>
      <c r="BO51" s="624"/>
      <c r="BP51" s="624"/>
      <c r="BQ51" s="624"/>
      <c r="BR51" s="624" t="e">
        <f>BR48+BM51</f>
        <v>#DIV/0!</v>
      </c>
      <c r="BS51" s="624"/>
      <c r="BT51" s="624"/>
      <c r="BU51" s="624"/>
      <c r="BV51" s="624"/>
      <c r="BW51" s="624" t="e">
        <f>BW48+BR51</f>
        <v>#DIV/0!</v>
      </c>
      <c r="BX51" s="624"/>
      <c r="BY51" s="624"/>
      <c r="BZ51" s="624"/>
      <c r="CA51" s="624"/>
      <c r="CB51" s="624" t="e">
        <f>CB48+BW51</f>
        <v>#DIV/0!</v>
      </c>
      <c r="CC51" s="624"/>
      <c r="CD51" s="624"/>
      <c r="CE51" s="624"/>
      <c r="CF51" s="624"/>
      <c r="CG51" s="624" t="e">
        <f>CG48+CB51</f>
        <v>#DIV/0!</v>
      </c>
      <c r="CH51" s="624"/>
      <c r="CI51" s="624"/>
      <c r="CJ51" s="624"/>
      <c r="CK51" s="624"/>
      <c r="CL51" s="624" t="e">
        <f>CL48+CG51</f>
        <v>#DIV/0!</v>
      </c>
      <c r="CM51" s="624"/>
      <c r="CN51" s="624"/>
      <c r="CO51" s="624"/>
      <c r="CP51" s="624"/>
    </row>
    <row r="52" spans="1:94" ht="13.5" customHeight="1" thickBot="1" x14ac:dyDescent="0.25">
      <c r="A52" s="650"/>
      <c r="B52" s="652"/>
      <c r="C52" s="629"/>
      <c r="D52" s="646"/>
      <c r="E52" s="654"/>
      <c r="F52" s="654"/>
      <c r="G52" s="654"/>
      <c r="H52" s="654"/>
      <c r="I52" s="654"/>
      <c r="J52" s="624"/>
      <c r="K52" s="624"/>
      <c r="L52" s="624"/>
      <c r="M52" s="624"/>
      <c r="N52" s="624"/>
      <c r="O52" s="624"/>
      <c r="P52" s="624"/>
      <c r="Q52" s="624"/>
      <c r="R52" s="624"/>
      <c r="S52" s="624"/>
      <c r="T52" s="624"/>
      <c r="U52" s="624"/>
      <c r="V52" s="624"/>
      <c r="W52" s="624"/>
      <c r="X52" s="624"/>
      <c r="Y52" s="624"/>
      <c r="Z52" s="624"/>
      <c r="AA52" s="624"/>
      <c r="AB52" s="624"/>
      <c r="AC52" s="624"/>
      <c r="AD52" s="624"/>
      <c r="AE52" s="624"/>
      <c r="AF52" s="624"/>
      <c r="AG52" s="624"/>
      <c r="AH52" s="624"/>
      <c r="AI52" s="624"/>
      <c r="AJ52" s="624"/>
      <c r="AK52" s="624"/>
      <c r="AL52" s="624"/>
      <c r="AM52" s="624"/>
      <c r="AN52" s="624"/>
      <c r="AO52" s="624"/>
      <c r="AP52" s="624"/>
      <c r="AQ52" s="624"/>
      <c r="AR52" s="624"/>
      <c r="AS52" s="624"/>
      <c r="AT52" s="624"/>
      <c r="AU52" s="624"/>
      <c r="AV52" s="624"/>
      <c r="AW52" s="624"/>
      <c r="AX52" s="624"/>
      <c r="AY52" s="624"/>
      <c r="AZ52" s="624"/>
      <c r="BA52" s="624"/>
      <c r="BB52" s="624"/>
      <c r="BC52" s="624"/>
      <c r="BD52" s="624"/>
      <c r="BE52" s="624"/>
      <c r="BF52" s="624"/>
      <c r="BG52" s="624"/>
      <c r="BH52" s="624"/>
      <c r="BI52" s="624"/>
      <c r="BJ52" s="624"/>
      <c r="BK52" s="624"/>
      <c r="BL52" s="624"/>
      <c r="BM52" s="624"/>
      <c r="BN52" s="624"/>
      <c r="BO52" s="624"/>
      <c r="BP52" s="624"/>
      <c r="BQ52" s="624"/>
      <c r="BR52" s="624"/>
      <c r="BS52" s="624"/>
      <c r="BT52" s="624"/>
      <c r="BU52" s="624"/>
      <c r="BV52" s="624"/>
      <c r="BW52" s="624"/>
      <c r="BX52" s="624"/>
      <c r="BY52" s="624"/>
      <c r="BZ52" s="624"/>
      <c r="CA52" s="624"/>
      <c r="CB52" s="624"/>
      <c r="CC52" s="624"/>
      <c r="CD52" s="624"/>
      <c r="CE52" s="624"/>
      <c r="CF52" s="624"/>
      <c r="CG52" s="624"/>
      <c r="CH52" s="624"/>
      <c r="CI52" s="624"/>
      <c r="CJ52" s="624"/>
      <c r="CK52" s="624"/>
      <c r="CL52" s="624"/>
      <c r="CM52" s="624"/>
      <c r="CN52" s="624"/>
      <c r="CO52" s="624"/>
      <c r="CP52" s="624"/>
    </row>
    <row r="53" spans="1:94" ht="13.5" customHeight="1" thickBot="1" x14ac:dyDescent="0.25">
      <c r="A53" s="651"/>
      <c r="B53" s="653"/>
      <c r="C53" s="630"/>
      <c r="D53" s="647"/>
      <c r="E53" s="655"/>
      <c r="F53" s="655"/>
      <c r="G53" s="655"/>
      <c r="H53" s="655"/>
      <c r="I53" s="655"/>
      <c r="J53" s="625"/>
      <c r="K53" s="625"/>
      <c r="L53" s="625"/>
      <c r="M53" s="625"/>
      <c r="N53" s="625"/>
      <c r="O53" s="625"/>
      <c r="P53" s="625"/>
      <c r="Q53" s="625"/>
      <c r="R53" s="625"/>
      <c r="S53" s="625"/>
      <c r="T53" s="625"/>
      <c r="U53" s="625"/>
      <c r="V53" s="625"/>
      <c r="W53" s="625"/>
      <c r="X53" s="625"/>
      <c r="Y53" s="625"/>
      <c r="Z53" s="625"/>
      <c r="AA53" s="625"/>
      <c r="AB53" s="625"/>
      <c r="AC53" s="625"/>
      <c r="AD53" s="625"/>
      <c r="AE53" s="625"/>
      <c r="AF53" s="625"/>
      <c r="AG53" s="625"/>
      <c r="AH53" s="625"/>
      <c r="AI53" s="625"/>
      <c r="AJ53" s="625"/>
      <c r="AK53" s="625"/>
      <c r="AL53" s="625"/>
      <c r="AM53" s="625"/>
      <c r="AN53" s="625"/>
      <c r="AO53" s="625"/>
      <c r="AP53" s="625"/>
      <c r="AQ53" s="625"/>
      <c r="AR53" s="625"/>
      <c r="AS53" s="625"/>
      <c r="AT53" s="625"/>
      <c r="AU53" s="625"/>
      <c r="AV53" s="625"/>
      <c r="AW53" s="625"/>
      <c r="AX53" s="625"/>
      <c r="AY53" s="625"/>
      <c r="AZ53" s="625"/>
      <c r="BA53" s="625"/>
      <c r="BB53" s="625"/>
      <c r="BC53" s="625"/>
      <c r="BD53" s="625"/>
      <c r="BE53" s="625"/>
      <c r="BF53" s="625"/>
      <c r="BG53" s="625"/>
      <c r="BH53" s="625"/>
      <c r="BI53" s="625"/>
      <c r="BJ53" s="625"/>
      <c r="BK53" s="625"/>
      <c r="BL53" s="625"/>
      <c r="BM53" s="625"/>
      <c r="BN53" s="625"/>
      <c r="BO53" s="625"/>
      <c r="BP53" s="625"/>
      <c r="BQ53" s="625"/>
      <c r="BR53" s="625"/>
      <c r="BS53" s="625"/>
      <c r="BT53" s="625"/>
      <c r="BU53" s="625"/>
      <c r="BV53" s="625"/>
      <c r="BW53" s="625"/>
      <c r="BX53" s="625"/>
      <c r="BY53" s="625"/>
      <c r="BZ53" s="625"/>
      <c r="CA53" s="625"/>
      <c r="CB53" s="625"/>
      <c r="CC53" s="625"/>
      <c r="CD53" s="625"/>
      <c r="CE53" s="625"/>
      <c r="CF53" s="625"/>
      <c r="CG53" s="625"/>
      <c r="CH53" s="625"/>
      <c r="CI53" s="625"/>
      <c r="CJ53" s="625"/>
      <c r="CK53" s="625"/>
      <c r="CL53" s="625"/>
      <c r="CM53" s="625"/>
      <c r="CN53" s="625"/>
      <c r="CO53" s="625"/>
      <c r="CP53" s="625"/>
    </row>
    <row r="54" spans="1:94" x14ac:dyDescent="0.2">
      <c r="A54" s="2"/>
      <c r="B54" s="2"/>
      <c r="C54" s="2"/>
      <c r="D54" s="2"/>
      <c r="E54" s="2"/>
      <c r="F54" s="2"/>
      <c r="G54" s="2"/>
      <c r="H54" s="2"/>
      <c r="I54" s="2"/>
      <c r="AN54" s="648"/>
      <c r="AO54" s="648"/>
      <c r="AP54" s="648"/>
      <c r="AQ54" s="648"/>
      <c r="AR54" s="648"/>
    </row>
    <row r="55" spans="1:94" x14ac:dyDescent="0.2">
      <c r="A55" s="2">
        <f>Orçamento!$H$81</f>
        <v>0</v>
      </c>
      <c r="B55" s="2"/>
      <c r="C55" s="2"/>
      <c r="D55" s="2"/>
      <c r="E55" s="2"/>
      <c r="F55" s="2"/>
      <c r="G55" s="2"/>
      <c r="H55" s="2"/>
      <c r="I55" s="2"/>
      <c r="AN55" s="626"/>
      <c r="AO55" s="626"/>
      <c r="AP55" s="626"/>
      <c r="AQ55" s="626"/>
      <c r="AR55" s="626"/>
    </row>
    <row r="56" spans="1:94" x14ac:dyDescent="0.2">
      <c r="D56" s="259"/>
      <c r="K56" s="65"/>
      <c r="L56" s="65"/>
      <c r="N56" s="65"/>
      <c r="AN56" s="626"/>
      <c r="AO56" s="626"/>
      <c r="AP56" s="626"/>
    </row>
    <row r="57" spans="1:94" x14ac:dyDescent="0.2">
      <c r="B57" s="89"/>
      <c r="L57" s="65"/>
      <c r="AN57" s="626"/>
      <c r="AO57" s="626"/>
      <c r="AP57" s="626"/>
    </row>
    <row r="58" spans="1:94" x14ac:dyDescent="0.2">
      <c r="B58" s="89"/>
      <c r="L58" s="65"/>
    </row>
    <row r="59" spans="1:94" ht="12.75" customHeight="1" x14ac:dyDescent="0.2">
      <c r="B59" s="21" t="s">
        <v>528</v>
      </c>
      <c r="C59" s="627" t="s">
        <v>528</v>
      </c>
      <c r="D59" s="627"/>
      <c r="E59" s="19"/>
      <c r="F59" s="19"/>
      <c r="L59" s="65"/>
    </row>
    <row r="60" spans="1:94" ht="18" x14ac:dyDescent="0.25">
      <c r="B60" s="64" t="e">
        <f>Orçamento!#REF!</f>
        <v>#REF!</v>
      </c>
      <c r="C60" s="628" t="e">
        <f>Orçamento!#REF!</f>
        <v>#REF!</v>
      </c>
      <c r="D60" s="628"/>
      <c r="E60" s="194"/>
      <c r="F60" s="194"/>
      <c r="G60" s="90"/>
      <c r="H60" s="90"/>
      <c r="I60" s="90"/>
      <c r="L60" s="186"/>
      <c r="M60" s="186"/>
      <c r="N60" s="187"/>
      <c r="O60" s="186"/>
    </row>
    <row r="61" spans="1:94" ht="12.75" customHeight="1" x14ac:dyDescent="0.25">
      <c r="B61" s="60" t="e">
        <f>Orçamento!#REF!</f>
        <v>#REF!</v>
      </c>
      <c r="C61" s="619" t="e">
        <f>Orçamento!#REF!</f>
        <v>#REF!</v>
      </c>
      <c r="D61" s="619"/>
      <c r="E61" s="89"/>
      <c r="F61" s="89"/>
      <c r="G61" s="90"/>
      <c r="H61" s="90"/>
      <c r="I61" s="90"/>
      <c r="L61" s="186"/>
      <c r="M61" s="186"/>
      <c r="N61" s="187"/>
      <c r="O61" s="186"/>
    </row>
    <row r="62" spans="1:94" ht="12.75" customHeight="1" x14ac:dyDescent="0.25">
      <c r="B62" s="60"/>
      <c r="C62" s="619" t="e">
        <f>Orçamento!#REF!</f>
        <v>#REF!</v>
      </c>
      <c r="D62" s="619"/>
      <c r="E62" s="66"/>
      <c r="F62" s="66"/>
      <c r="G62" s="90"/>
      <c r="L62" s="186"/>
      <c r="M62" s="186"/>
      <c r="N62" s="187"/>
      <c r="O62" s="186"/>
    </row>
    <row r="63" spans="1:94" x14ac:dyDescent="0.2">
      <c r="B63" s="1"/>
      <c r="C63" s="620">
        <f>Orçamento!G85</f>
        <v>0</v>
      </c>
      <c r="D63" s="620"/>
      <c r="E63" s="66"/>
      <c r="F63" s="66"/>
      <c r="L63" s="186"/>
      <c r="M63" s="186"/>
      <c r="N63" s="187"/>
      <c r="O63" s="186"/>
    </row>
  </sheetData>
  <sheetProtection selectLockedCells="1" selectUnlockedCells="1"/>
  <customSheetViews>
    <customSheetView guid="{3B8348FD-7A00-44FD-ACF5-E6A19592872E}" scale="55" showPageBreaks="1" printArea="1" hiddenColumns="1" view="pageBreakPreview">
      <selection activeCell="CL38" sqref="CL38:CP40"/>
      <colBreaks count="6" manualBreakCount="6">
        <brk id="34" max="50" man="1"/>
        <brk id="44" max="50" man="1"/>
        <brk id="54" max="50" man="1"/>
        <brk id="64" max="50" man="1"/>
        <brk id="74" max="50" man="1"/>
        <brk id="84" max="50" man="1"/>
      </colBreaks>
      <pageMargins left="0.39370078740157483" right="0.39370078740157483" top="0.78740157480314965" bottom="0.39370078740157483" header="0.51181102362204722" footer="0.51181102362204722"/>
      <printOptions horizontalCentered="1"/>
      <pageSetup paperSize="9" scale="62" firstPageNumber="0" fitToWidth="8" orientation="landscape" horizontalDpi="300" verticalDpi="300"/>
      <headerFooter alignWithMargins="0">
        <oddFooter>&amp;RPágina &amp;P / &amp;N</oddFooter>
      </headerFooter>
    </customSheetView>
    <customSheetView guid="{B535EED3-096A-4559-AE37-6359A35C71B4}" scale="70" showPageBreaks="1" printArea="1" hiddenColumns="1" view="pageBreakPreview" topLeftCell="A7">
      <pane xSplit="23" ySplit="11" topLeftCell="CC18" activePane="bottomRight" state="frozen"/>
      <selection pane="bottomRight" activeCell="CV19" sqref="CV19"/>
      <colBreaks count="6" manualBreakCount="6">
        <brk id="34" max="50" man="1"/>
        <brk id="44" max="50" man="1"/>
        <brk id="54" max="50" man="1"/>
        <brk id="64" max="50" man="1"/>
        <brk id="74" max="50" man="1"/>
        <brk id="84" max="50" man="1"/>
      </colBreaks>
      <pageMargins left="0.70866141732283472" right="0.70866141732283472" top="0.74803149606299213" bottom="0.74803149606299213" header="0.31496062992125984" footer="0.31496062992125984"/>
      <printOptions horizontalCentered="1"/>
      <pageSetup paperSize="9" scale="56" firstPageNumber="0" fitToWidth="7" orientation="landscape" verticalDpi="300"/>
      <headerFooter alignWithMargins="0"/>
    </customSheetView>
  </customSheetViews>
  <mergeCells count="461">
    <mergeCell ref="CG11:CI11"/>
    <mergeCell ref="CJ11:CL11"/>
    <mergeCell ref="CG7:CI7"/>
    <mergeCell ref="CJ7:CL7"/>
    <mergeCell ref="CG9:CI9"/>
    <mergeCell ref="CJ9:CL9"/>
    <mergeCell ref="BW7:BY7"/>
    <mergeCell ref="BZ7:CB7"/>
    <mergeCell ref="BW9:BY9"/>
    <mergeCell ref="BZ9:CB9"/>
    <mergeCell ref="BW11:BY11"/>
    <mergeCell ref="BZ11:CB11"/>
    <mergeCell ref="BM7:BO7"/>
    <mergeCell ref="BP7:BR7"/>
    <mergeCell ref="BM9:BO9"/>
    <mergeCell ref="BP9:BR9"/>
    <mergeCell ref="BM11:BO11"/>
    <mergeCell ref="BP11:BR11"/>
    <mergeCell ref="BC7:BE7"/>
    <mergeCell ref="BF7:BH7"/>
    <mergeCell ref="BC9:BE9"/>
    <mergeCell ref="BF9:BH9"/>
    <mergeCell ref="BC11:BE11"/>
    <mergeCell ref="BF11:BH11"/>
    <mergeCell ref="AS7:AU7"/>
    <mergeCell ref="AV7:AX7"/>
    <mergeCell ref="AS9:AU9"/>
    <mergeCell ref="AV9:AX9"/>
    <mergeCell ref="AS11:AU11"/>
    <mergeCell ref="AV11:AX11"/>
    <mergeCell ref="AI7:AK7"/>
    <mergeCell ref="AL7:AN7"/>
    <mergeCell ref="AI9:AK9"/>
    <mergeCell ref="AL9:AN9"/>
    <mergeCell ref="AI11:AK11"/>
    <mergeCell ref="AL11:AN11"/>
    <mergeCell ref="Y7:AA7"/>
    <mergeCell ref="AB7:AD7"/>
    <mergeCell ref="Y9:AA9"/>
    <mergeCell ref="AB9:AD9"/>
    <mergeCell ref="Y11:AA11"/>
    <mergeCell ref="AB11:AD11"/>
    <mergeCell ref="O7:Q7"/>
    <mergeCell ref="R7:T7"/>
    <mergeCell ref="O9:Q9"/>
    <mergeCell ref="R9:T9"/>
    <mergeCell ref="O11:Q11"/>
    <mergeCell ref="R11:T11"/>
    <mergeCell ref="C27:C28"/>
    <mergeCell ref="D33:D34"/>
    <mergeCell ref="D31:D32"/>
    <mergeCell ref="D29:D30"/>
    <mergeCell ref="D27:D28"/>
    <mergeCell ref="C45:C46"/>
    <mergeCell ref="C43:C44"/>
    <mergeCell ref="C41:C42"/>
    <mergeCell ref="C39:C40"/>
    <mergeCell ref="C37:C38"/>
    <mergeCell ref="C35:C36"/>
    <mergeCell ref="D45:D46"/>
    <mergeCell ref="D43:D44"/>
    <mergeCell ref="D41:D42"/>
    <mergeCell ref="D39:D40"/>
    <mergeCell ref="D37:D38"/>
    <mergeCell ref="D35:D36"/>
    <mergeCell ref="C33:C34"/>
    <mergeCell ref="C31:C32"/>
    <mergeCell ref="C29:C30"/>
    <mergeCell ref="A25:A26"/>
    <mergeCell ref="D25:D26"/>
    <mergeCell ref="C25:C26"/>
    <mergeCell ref="B25:B26"/>
    <mergeCell ref="A45:A46"/>
    <mergeCell ref="A43:A44"/>
    <mergeCell ref="A41:A42"/>
    <mergeCell ref="A39:A40"/>
    <mergeCell ref="A37:A38"/>
    <mergeCell ref="A35:A36"/>
    <mergeCell ref="A33:A34"/>
    <mergeCell ref="A31:A32"/>
    <mergeCell ref="A29:A30"/>
    <mergeCell ref="A27:A28"/>
    <mergeCell ref="B45:B46"/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  <mergeCell ref="C19:C20"/>
    <mergeCell ref="C17:C18"/>
    <mergeCell ref="C23:C24"/>
    <mergeCell ref="B23:B24"/>
    <mergeCell ref="A23:A24"/>
    <mergeCell ref="D17:D18"/>
    <mergeCell ref="D19:D20"/>
    <mergeCell ref="D21:D22"/>
    <mergeCell ref="D23:D24"/>
    <mergeCell ref="CL42:CP42"/>
    <mergeCell ref="CL44:CP44"/>
    <mergeCell ref="CL46:CP46"/>
    <mergeCell ref="B17:B18"/>
    <mergeCell ref="A17:A18"/>
    <mergeCell ref="B19:B20"/>
    <mergeCell ref="A19:A20"/>
    <mergeCell ref="A21:A22"/>
    <mergeCell ref="B21:B22"/>
    <mergeCell ref="C21:C22"/>
    <mergeCell ref="CL30:CP30"/>
    <mergeCell ref="CL32:CP32"/>
    <mergeCell ref="CL34:CP34"/>
    <mergeCell ref="CL36:CP36"/>
    <mergeCell ref="CL38:CP38"/>
    <mergeCell ref="CL40:CP40"/>
    <mergeCell ref="CL18:CP18"/>
    <mergeCell ref="CL20:CP20"/>
    <mergeCell ref="CL22:CP22"/>
    <mergeCell ref="CL24:CP24"/>
    <mergeCell ref="CL26:CP26"/>
    <mergeCell ref="CL28:CP28"/>
    <mergeCell ref="CG36:CK36"/>
    <mergeCell ref="CG38:CK38"/>
    <mergeCell ref="CG40:CK40"/>
    <mergeCell ref="CG42:CK42"/>
    <mergeCell ref="CG44:CK44"/>
    <mergeCell ref="CG46:CK46"/>
    <mergeCell ref="CB46:CF46"/>
    <mergeCell ref="CG18:CK18"/>
    <mergeCell ref="CG20:CK20"/>
    <mergeCell ref="CG22:CK22"/>
    <mergeCell ref="CG24:CK24"/>
    <mergeCell ref="CG26:CK26"/>
    <mergeCell ref="CG28:CK28"/>
    <mergeCell ref="CG30:CK30"/>
    <mergeCell ref="CG32:CK32"/>
    <mergeCell ref="CG34:CK34"/>
    <mergeCell ref="CB34:CF34"/>
    <mergeCell ref="CB36:CF36"/>
    <mergeCell ref="CB38:CF38"/>
    <mergeCell ref="CB40:CF40"/>
    <mergeCell ref="CB42:CF42"/>
    <mergeCell ref="CB44:CF44"/>
    <mergeCell ref="BW44:CA44"/>
    <mergeCell ref="BW46:CA46"/>
    <mergeCell ref="CB18:CF18"/>
    <mergeCell ref="CB20:CF20"/>
    <mergeCell ref="CB22:CF22"/>
    <mergeCell ref="CB24:CF24"/>
    <mergeCell ref="CB26:CF26"/>
    <mergeCell ref="CB28:CF28"/>
    <mergeCell ref="CB30:CF30"/>
    <mergeCell ref="CB32:CF32"/>
    <mergeCell ref="BW32:CA32"/>
    <mergeCell ref="BW34:CA34"/>
    <mergeCell ref="BW36:CA36"/>
    <mergeCell ref="BW38:CA38"/>
    <mergeCell ref="BW40:CA40"/>
    <mergeCell ref="BW42:CA42"/>
    <mergeCell ref="BH32:BL32"/>
    <mergeCell ref="BR36:BV36"/>
    <mergeCell ref="BR38:BV38"/>
    <mergeCell ref="BR40:BV40"/>
    <mergeCell ref="BR18:BV18"/>
    <mergeCell ref="BR20:BV20"/>
    <mergeCell ref="BR22:BV22"/>
    <mergeCell ref="BR24:BV24"/>
    <mergeCell ref="BR26:BV26"/>
    <mergeCell ref="BR28:BV28"/>
    <mergeCell ref="BM36:BQ36"/>
    <mergeCell ref="BM38:BQ38"/>
    <mergeCell ref="BM40:BQ40"/>
    <mergeCell ref="BM42:BQ42"/>
    <mergeCell ref="BH46:BL46"/>
    <mergeCell ref="BM18:BQ18"/>
    <mergeCell ref="BM20:BQ20"/>
    <mergeCell ref="BM22:BQ22"/>
    <mergeCell ref="BM24:BQ24"/>
    <mergeCell ref="BM26:BQ26"/>
    <mergeCell ref="BM28:BQ28"/>
    <mergeCell ref="BM30:BQ30"/>
    <mergeCell ref="BM32:BQ32"/>
    <mergeCell ref="BM34:BQ34"/>
    <mergeCell ref="BH34:BL34"/>
    <mergeCell ref="BH36:BL36"/>
    <mergeCell ref="BH38:BL38"/>
    <mergeCell ref="BH40:BL40"/>
    <mergeCell ref="BH42:BL42"/>
    <mergeCell ref="BH44:BL44"/>
    <mergeCell ref="BH18:BL18"/>
    <mergeCell ref="BH20:BL20"/>
    <mergeCell ref="BH22:BL22"/>
    <mergeCell ref="BH24:BL24"/>
    <mergeCell ref="BH26:BL26"/>
    <mergeCell ref="BH28:BL28"/>
    <mergeCell ref="BH30:BL30"/>
    <mergeCell ref="AX24:BB24"/>
    <mergeCell ref="AX26:BB26"/>
    <mergeCell ref="AX28:BB28"/>
    <mergeCell ref="BC44:BG44"/>
    <mergeCell ref="BC34:BG34"/>
    <mergeCell ref="BC36:BG36"/>
    <mergeCell ref="BC38:BG38"/>
    <mergeCell ref="BC40:BG40"/>
    <mergeCell ref="BC42:BG42"/>
    <mergeCell ref="AN20:AR20"/>
    <mergeCell ref="AN22:AR22"/>
    <mergeCell ref="AN24:AR24"/>
    <mergeCell ref="AN26:AR26"/>
    <mergeCell ref="BC32:BG32"/>
    <mergeCell ref="AX42:BB42"/>
    <mergeCell ref="AX44:BB44"/>
    <mergeCell ref="AX46:BB46"/>
    <mergeCell ref="BC18:BG18"/>
    <mergeCell ref="BC20:BG20"/>
    <mergeCell ref="BC22:BG22"/>
    <mergeCell ref="BC24:BG24"/>
    <mergeCell ref="BC26:BG26"/>
    <mergeCell ref="BC28:BG28"/>
    <mergeCell ref="BC30:BG30"/>
    <mergeCell ref="AX30:BB30"/>
    <mergeCell ref="AX32:BB32"/>
    <mergeCell ref="AX34:BB34"/>
    <mergeCell ref="AX36:BB36"/>
    <mergeCell ref="AX38:BB38"/>
    <mergeCell ref="AX40:BB40"/>
    <mergeCell ref="AX18:BB18"/>
    <mergeCell ref="AX20:BB20"/>
    <mergeCell ref="AX22:BB22"/>
    <mergeCell ref="AS36:AW36"/>
    <mergeCell ref="AS38:AW38"/>
    <mergeCell ref="AS40:AW40"/>
    <mergeCell ref="AS42:AW42"/>
    <mergeCell ref="BC46:BG46"/>
    <mergeCell ref="AS44:AW44"/>
    <mergeCell ref="AS46:AW46"/>
    <mergeCell ref="AN46:AR46"/>
    <mergeCell ref="AS18:AW18"/>
    <mergeCell ref="AS20:AW20"/>
    <mergeCell ref="AS22:AW22"/>
    <mergeCell ref="AS24:AW24"/>
    <mergeCell ref="AS26:AW26"/>
    <mergeCell ref="AS28:AW28"/>
    <mergeCell ref="AS30:AW30"/>
    <mergeCell ref="AS32:AW32"/>
    <mergeCell ref="AS34:AW34"/>
    <mergeCell ref="AN34:AR34"/>
    <mergeCell ref="AN36:AR36"/>
    <mergeCell ref="AN38:AR38"/>
    <mergeCell ref="AN40:AR40"/>
    <mergeCell ref="AN42:AR42"/>
    <mergeCell ref="AN44:AR44"/>
    <mergeCell ref="AN18:AR18"/>
    <mergeCell ref="AN28:AR28"/>
    <mergeCell ref="AN30:AR30"/>
    <mergeCell ref="AN32:AR32"/>
    <mergeCell ref="AI32:AM32"/>
    <mergeCell ref="AD42:AH42"/>
    <mergeCell ref="AD44:AH44"/>
    <mergeCell ref="AD46:AH46"/>
    <mergeCell ref="AI18:AM18"/>
    <mergeCell ref="AI20:AM20"/>
    <mergeCell ref="AI22:AM22"/>
    <mergeCell ref="AI24:AM24"/>
    <mergeCell ref="AI26:AM26"/>
    <mergeCell ref="AI28:AM28"/>
    <mergeCell ref="AI30:AM30"/>
    <mergeCell ref="AD30:AH30"/>
    <mergeCell ref="AD32:AH32"/>
    <mergeCell ref="AD34:AH34"/>
    <mergeCell ref="AD36:AH36"/>
    <mergeCell ref="AD38:AH38"/>
    <mergeCell ref="AD40:AH40"/>
    <mergeCell ref="AD18:AH18"/>
    <mergeCell ref="AD20:AH20"/>
    <mergeCell ref="AD22:AH22"/>
    <mergeCell ref="AD24:AH24"/>
    <mergeCell ref="AD26:AH26"/>
    <mergeCell ref="AD28:AH28"/>
    <mergeCell ref="AI44:AM44"/>
    <mergeCell ref="AI46:AM46"/>
    <mergeCell ref="Y40:AC40"/>
    <mergeCell ref="Y42:AC42"/>
    <mergeCell ref="Y44:AC44"/>
    <mergeCell ref="Y46:AC46"/>
    <mergeCell ref="T46:X46"/>
    <mergeCell ref="T34:X34"/>
    <mergeCell ref="T36:X36"/>
    <mergeCell ref="T38:X38"/>
    <mergeCell ref="T40:X40"/>
    <mergeCell ref="T42:X42"/>
    <mergeCell ref="T44:X44"/>
    <mergeCell ref="AI34:AM34"/>
    <mergeCell ref="AI36:AM36"/>
    <mergeCell ref="AI38:AM38"/>
    <mergeCell ref="AI40:AM40"/>
    <mergeCell ref="AI42:AM42"/>
    <mergeCell ref="Y18:AC18"/>
    <mergeCell ref="Y20:AC20"/>
    <mergeCell ref="Y22:AC22"/>
    <mergeCell ref="Y24:AC24"/>
    <mergeCell ref="Y26:AC26"/>
    <mergeCell ref="Y28:AC28"/>
    <mergeCell ref="Y30:AC30"/>
    <mergeCell ref="Y32:AC32"/>
    <mergeCell ref="Y34:AC34"/>
    <mergeCell ref="T20:X20"/>
    <mergeCell ref="T22:X22"/>
    <mergeCell ref="T24:X24"/>
    <mergeCell ref="T26:X26"/>
    <mergeCell ref="T28:X28"/>
    <mergeCell ref="T30:X30"/>
    <mergeCell ref="T32:X32"/>
    <mergeCell ref="Y36:AC36"/>
    <mergeCell ref="Y38:AC38"/>
    <mergeCell ref="AN55:AR55"/>
    <mergeCell ref="AN51:AR53"/>
    <mergeCell ref="AS51:AW53"/>
    <mergeCell ref="O48:S50"/>
    <mergeCell ref="T48:X50"/>
    <mergeCell ref="H7:J7"/>
    <mergeCell ref="O36:S36"/>
    <mergeCell ref="O38:S38"/>
    <mergeCell ref="O40:S40"/>
    <mergeCell ref="O42:S42"/>
    <mergeCell ref="E44:I44"/>
    <mergeCell ref="E46:I46"/>
    <mergeCell ref="J18:N18"/>
    <mergeCell ref="J20:N20"/>
    <mergeCell ref="J22:N22"/>
    <mergeCell ref="J24:N24"/>
    <mergeCell ref="J26:N26"/>
    <mergeCell ref="J28:N28"/>
    <mergeCell ref="J30:N30"/>
    <mergeCell ref="J32:N32"/>
    <mergeCell ref="E32:I32"/>
    <mergeCell ref="E34:I34"/>
    <mergeCell ref="E36:I36"/>
    <mergeCell ref="E38:I38"/>
    <mergeCell ref="D51:D53"/>
    <mergeCell ref="AS48:AW50"/>
    <mergeCell ref="AX48:BB50"/>
    <mergeCell ref="AN54:AR54"/>
    <mergeCell ref="AX51:BB53"/>
    <mergeCell ref="T51:X53"/>
    <mergeCell ref="Y51:AC53"/>
    <mergeCell ref="AD51:AH53"/>
    <mergeCell ref="A1:D1"/>
    <mergeCell ref="A2:D2"/>
    <mergeCell ref="A4:D4"/>
    <mergeCell ref="A51:A53"/>
    <mergeCell ref="B51:B53"/>
    <mergeCell ref="AI51:AM53"/>
    <mergeCell ref="E7:G7"/>
    <mergeCell ref="E51:I53"/>
    <mergeCell ref="AD48:AH50"/>
    <mergeCell ref="O51:S53"/>
    <mergeCell ref="A14:A15"/>
    <mergeCell ref="B14:B15"/>
    <mergeCell ref="E14:I14"/>
    <mergeCell ref="J14:N14"/>
    <mergeCell ref="AX14:BB14"/>
    <mergeCell ref="E40:I40"/>
    <mergeCell ref="A48:A50"/>
    <mergeCell ref="B48:B50"/>
    <mergeCell ref="B7:D7"/>
    <mergeCell ref="Y14:AC14"/>
    <mergeCell ref="AD14:AH14"/>
    <mergeCell ref="AI14:AM14"/>
    <mergeCell ref="O14:S14"/>
    <mergeCell ref="J48:N50"/>
    <mergeCell ref="C48:C50"/>
    <mergeCell ref="D48:D50"/>
    <mergeCell ref="E48:I50"/>
    <mergeCell ref="E18:I18"/>
    <mergeCell ref="E42:I42"/>
    <mergeCell ref="E20:I20"/>
    <mergeCell ref="E22:I22"/>
    <mergeCell ref="E24:I24"/>
    <mergeCell ref="E26:I26"/>
    <mergeCell ref="E28:I28"/>
    <mergeCell ref="E30:I30"/>
    <mergeCell ref="J46:N46"/>
    <mergeCell ref="O18:S18"/>
    <mergeCell ref="O20:S20"/>
    <mergeCell ref="O22:S22"/>
    <mergeCell ref="O24:S24"/>
    <mergeCell ref="E9:G9"/>
    <mergeCell ref="H9:J9"/>
    <mergeCell ref="Y48:AC50"/>
    <mergeCell ref="E11:G11"/>
    <mergeCell ref="H11:J11"/>
    <mergeCell ref="AN14:AR14"/>
    <mergeCell ref="BC14:BG14"/>
    <mergeCell ref="BH48:BL50"/>
    <mergeCell ref="AI48:AM50"/>
    <mergeCell ref="AN48:AR50"/>
    <mergeCell ref="O26:S26"/>
    <mergeCell ref="O28:S28"/>
    <mergeCell ref="O30:S30"/>
    <mergeCell ref="O32:S32"/>
    <mergeCell ref="O34:S34"/>
    <mergeCell ref="J34:N34"/>
    <mergeCell ref="J36:N36"/>
    <mergeCell ref="J38:N38"/>
    <mergeCell ref="J40:N40"/>
    <mergeCell ref="J42:N42"/>
    <mergeCell ref="J44:N44"/>
    <mergeCell ref="O44:S44"/>
    <mergeCell ref="O46:S46"/>
    <mergeCell ref="T18:X18"/>
    <mergeCell ref="BM51:BQ53"/>
    <mergeCell ref="BR14:BV14"/>
    <mergeCell ref="BR48:BV50"/>
    <mergeCell ref="BR51:BV53"/>
    <mergeCell ref="BW14:CA14"/>
    <mergeCell ref="BW48:CA50"/>
    <mergeCell ref="BW51:CA53"/>
    <mergeCell ref="BM14:BQ14"/>
    <mergeCell ref="BM48:BQ50"/>
    <mergeCell ref="BM44:BQ44"/>
    <mergeCell ref="BM46:BQ46"/>
    <mergeCell ref="BR42:BV42"/>
    <mergeCell ref="BR44:BV44"/>
    <mergeCell ref="BR46:BV46"/>
    <mergeCell ref="BW18:CA18"/>
    <mergeCell ref="BW20:CA20"/>
    <mergeCell ref="BW22:CA22"/>
    <mergeCell ref="BW24:CA24"/>
    <mergeCell ref="BW26:CA26"/>
    <mergeCell ref="BW28:CA28"/>
    <mergeCell ref="BW30:CA30"/>
    <mergeCell ref="BR30:BV30"/>
    <mergeCell ref="BR32:BV32"/>
    <mergeCell ref="BR34:BV34"/>
    <mergeCell ref="C61:D61"/>
    <mergeCell ref="C62:D62"/>
    <mergeCell ref="C63:D63"/>
    <mergeCell ref="CL14:CP14"/>
    <mergeCell ref="CL48:CP50"/>
    <mergeCell ref="CL51:CP53"/>
    <mergeCell ref="CB14:CF14"/>
    <mergeCell ref="CB48:CF50"/>
    <mergeCell ref="AN56:AP56"/>
    <mergeCell ref="C59:D59"/>
    <mergeCell ref="C60:D60"/>
    <mergeCell ref="AN57:AP57"/>
    <mergeCell ref="AS14:AW14"/>
    <mergeCell ref="BH14:BL14"/>
    <mergeCell ref="BC48:BG50"/>
    <mergeCell ref="T14:X14"/>
    <mergeCell ref="BC51:BG53"/>
    <mergeCell ref="BH51:BL53"/>
    <mergeCell ref="J51:N53"/>
    <mergeCell ref="C51:C53"/>
    <mergeCell ref="CB51:CF53"/>
    <mergeCell ref="CG14:CK14"/>
    <mergeCell ref="CG48:CK50"/>
    <mergeCell ref="CG51:CK53"/>
  </mergeCells>
  <conditionalFormatting sqref="E17:I17">
    <cfRule type="cellIs" dxfId="5066" priority="5301" stopIfTrue="1" operator="equal">
      <formula>0</formula>
    </cfRule>
    <cfRule type="cellIs" dxfId="5065" priority="5300" stopIfTrue="1" operator="greaterThan">
      <formula>0.0000001</formula>
    </cfRule>
    <cfRule type="cellIs" dxfId="5064" priority="5299" stopIfTrue="1" operator="equal">
      <formula>0</formula>
    </cfRule>
    <cfRule type="cellIs" dxfId="5063" priority="5298" stopIfTrue="1" operator="greaterThan">
      <formula>0.0000001</formula>
    </cfRule>
    <cfRule type="cellIs" dxfId="5062" priority="5297" stopIfTrue="1" operator="equal">
      <formula>0</formula>
    </cfRule>
    <cfRule type="cellIs" dxfId="5061" priority="5296" stopIfTrue="1" operator="greaterThan">
      <formula>0.0000001</formula>
    </cfRule>
    <cfRule type="cellIs" dxfId="5060" priority="5295" stopIfTrue="1" operator="equal">
      <formula>0</formula>
    </cfRule>
    <cfRule type="cellIs" dxfId="5059" priority="5294" stopIfTrue="1" operator="greaterThan">
      <formula>0.0000001</formula>
    </cfRule>
    <cfRule type="cellIs" dxfId="5058" priority="5303" stopIfTrue="1" operator="equal">
      <formula>0</formula>
    </cfRule>
    <cfRule type="cellIs" dxfId="5057" priority="5304" stopIfTrue="1" operator="greaterThan">
      <formula>0.0000001</formula>
    </cfRule>
    <cfRule type="cellIs" dxfId="5056" priority="5305" stopIfTrue="1" operator="equal">
      <formula>0</formula>
    </cfRule>
    <cfRule type="cellIs" dxfId="5055" priority="5306" stopIfTrue="1" operator="greaterThan">
      <formula>0.0000001</formula>
    </cfRule>
    <cfRule type="cellIs" dxfId="5054" priority="5302" stopIfTrue="1" operator="greaterThan">
      <formula>0.0000001</formula>
    </cfRule>
  </conditionalFormatting>
  <conditionalFormatting sqref="E19:I19">
    <cfRule type="cellIs" dxfId="5053" priority="5292" stopIfTrue="1" operator="greaterThan">
      <formula>0.0000001</formula>
    </cfRule>
    <cfRule type="cellIs" dxfId="5052" priority="5291" stopIfTrue="1" operator="equal">
      <formula>0</formula>
    </cfRule>
    <cfRule type="cellIs" dxfId="5051" priority="5290" stopIfTrue="1" operator="greaterThan">
      <formula>0.0000001</formula>
    </cfRule>
    <cfRule type="cellIs" dxfId="5050" priority="5289" stopIfTrue="1" operator="equal">
      <formula>0</formula>
    </cfRule>
    <cfRule type="cellIs" dxfId="5049" priority="5288" stopIfTrue="1" operator="greaterThan">
      <formula>0.0000001</formula>
    </cfRule>
    <cfRule type="cellIs" dxfId="5048" priority="5287" stopIfTrue="1" operator="equal">
      <formula>0</formula>
    </cfRule>
    <cfRule type="cellIs" dxfId="5047" priority="5286" stopIfTrue="1" operator="greaterThan">
      <formula>0.0000001</formula>
    </cfRule>
    <cfRule type="cellIs" dxfId="5046" priority="5285" stopIfTrue="1" operator="equal">
      <formula>0</formula>
    </cfRule>
    <cfRule type="cellIs" dxfId="5045" priority="5284" stopIfTrue="1" operator="greaterThan">
      <formula>0.0000001</formula>
    </cfRule>
    <cfRule type="cellIs" dxfId="5044" priority="5283" stopIfTrue="1" operator="equal">
      <formula>0</formula>
    </cfRule>
    <cfRule type="cellIs" dxfId="5043" priority="5282" stopIfTrue="1" operator="greaterThan">
      <formula>0.0000001</formula>
    </cfRule>
    <cfRule type="cellIs" dxfId="5042" priority="5280" stopIfTrue="1" operator="greaterThan">
      <formula>0.0000001</formula>
    </cfRule>
    <cfRule type="cellIs" dxfId="5041" priority="5281" stopIfTrue="1" operator="equal">
      <formula>0</formula>
    </cfRule>
  </conditionalFormatting>
  <conditionalFormatting sqref="E21:I21">
    <cfRule type="cellIs" dxfId="5040" priority="5275" stopIfTrue="1" operator="equal">
      <formula>0</formula>
    </cfRule>
    <cfRule type="cellIs" dxfId="5039" priority="5274" stopIfTrue="1" operator="greaterThan">
      <formula>0.0000001</formula>
    </cfRule>
    <cfRule type="cellIs" dxfId="5038" priority="5273" stopIfTrue="1" operator="equal">
      <formula>0</formula>
    </cfRule>
    <cfRule type="cellIs" dxfId="5037" priority="5272" stopIfTrue="1" operator="greaterThan">
      <formula>0.0000001</formula>
    </cfRule>
    <cfRule type="cellIs" dxfId="5036" priority="5271" stopIfTrue="1" operator="equal">
      <formula>0</formula>
    </cfRule>
    <cfRule type="cellIs" dxfId="5035" priority="5270" stopIfTrue="1" operator="greaterThan">
      <formula>0.0000001</formula>
    </cfRule>
    <cfRule type="cellIs" dxfId="5034" priority="5269" stopIfTrue="1" operator="equal">
      <formula>0</formula>
    </cfRule>
    <cfRule type="cellIs" dxfId="5033" priority="5268" stopIfTrue="1" operator="greaterThan">
      <formula>0.0000001</formula>
    </cfRule>
    <cfRule type="cellIs" dxfId="5032" priority="5267" stopIfTrue="1" operator="equal">
      <formula>0</formula>
    </cfRule>
    <cfRule type="cellIs" dxfId="5031" priority="5266" stopIfTrue="1" operator="greaterThan">
      <formula>0.0000001</formula>
    </cfRule>
    <cfRule type="cellIs" dxfId="5030" priority="5278" stopIfTrue="1" operator="greaterThan">
      <formula>0.0000001</formula>
    </cfRule>
    <cfRule type="cellIs" dxfId="5029" priority="5277" stopIfTrue="1" operator="equal">
      <formula>0</formula>
    </cfRule>
    <cfRule type="cellIs" dxfId="5028" priority="5276" stopIfTrue="1" operator="greaterThan">
      <formula>0.0000001</formula>
    </cfRule>
  </conditionalFormatting>
  <conditionalFormatting sqref="E23:I23">
    <cfRule type="cellIs" dxfId="5027" priority="5259" stopIfTrue="1" operator="equal">
      <formula>0</formula>
    </cfRule>
    <cfRule type="cellIs" dxfId="5026" priority="5258" stopIfTrue="1" operator="greaterThan">
      <formula>0.0000001</formula>
    </cfRule>
    <cfRule type="cellIs" dxfId="5025" priority="5257" stopIfTrue="1" operator="equal">
      <formula>0</formula>
    </cfRule>
    <cfRule type="cellIs" dxfId="5024" priority="5256" stopIfTrue="1" operator="greaterThan">
      <formula>0.0000001</formula>
    </cfRule>
    <cfRule type="cellIs" dxfId="5023" priority="5255" stopIfTrue="1" operator="equal">
      <formula>0</formula>
    </cfRule>
    <cfRule type="cellIs" dxfId="5022" priority="5254" stopIfTrue="1" operator="greaterThan">
      <formula>0.0000001</formula>
    </cfRule>
    <cfRule type="cellIs" dxfId="5021" priority="5253" stopIfTrue="1" operator="equal">
      <formula>0</formula>
    </cfRule>
    <cfRule type="cellIs" dxfId="5020" priority="5252" stopIfTrue="1" operator="greaterThan">
      <formula>0.0000001</formula>
    </cfRule>
    <cfRule type="cellIs" dxfId="5019" priority="5264" stopIfTrue="1" operator="greaterThan">
      <formula>0.0000001</formula>
    </cfRule>
    <cfRule type="cellIs" dxfId="5018" priority="5263" stopIfTrue="1" operator="equal">
      <formula>0</formula>
    </cfRule>
    <cfRule type="cellIs" dxfId="5017" priority="5262" stopIfTrue="1" operator="greaterThan">
      <formula>0.0000001</formula>
    </cfRule>
    <cfRule type="cellIs" dxfId="5016" priority="5261" stopIfTrue="1" operator="equal">
      <formula>0</formula>
    </cfRule>
    <cfRule type="cellIs" dxfId="5015" priority="5260" stopIfTrue="1" operator="greaterThan">
      <formula>0.0000001</formula>
    </cfRule>
  </conditionalFormatting>
  <conditionalFormatting sqref="E25:I25">
    <cfRule type="cellIs" dxfId="5014" priority="5245" stopIfTrue="1" operator="equal">
      <formula>0</formula>
    </cfRule>
    <cfRule type="cellIs" dxfId="5013" priority="5244" stopIfTrue="1" operator="greaterThan">
      <formula>0.0000001</formula>
    </cfRule>
    <cfRule type="cellIs" dxfId="5012" priority="5243" stopIfTrue="1" operator="equal">
      <formula>0</formula>
    </cfRule>
    <cfRule type="cellIs" dxfId="5011" priority="5242" stopIfTrue="1" operator="greaterThan">
      <formula>0.0000001</formula>
    </cfRule>
    <cfRule type="cellIs" dxfId="5010" priority="5241" stopIfTrue="1" operator="equal">
      <formula>0</formula>
    </cfRule>
    <cfRule type="cellIs" dxfId="5009" priority="5240" stopIfTrue="1" operator="greaterThan">
      <formula>0.0000001</formula>
    </cfRule>
    <cfRule type="cellIs" dxfId="5008" priority="5239" stopIfTrue="1" operator="equal">
      <formula>0</formula>
    </cfRule>
    <cfRule type="cellIs" dxfId="5007" priority="5238" stopIfTrue="1" operator="greaterThan">
      <formula>0.0000001</formula>
    </cfRule>
    <cfRule type="cellIs" dxfId="5006" priority="5250" stopIfTrue="1" operator="greaterThan">
      <formula>0.0000001</formula>
    </cfRule>
    <cfRule type="cellIs" dxfId="5005" priority="5249" stopIfTrue="1" operator="equal">
      <formula>0</formula>
    </cfRule>
    <cfRule type="cellIs" dxfId="5004" priority="5248" stopIfTrue="1" operator="greaterThan">
      <formula>0.0000001</formula>
    </cfRule>
    <cfRule type="cellIs" dxfId="5003" priority="5247" stopIfTrue="1" operator="equal">
      <formula>0</formula>
    </cfRule>
    <cfRule type="cellIs" dxfId="5002" priority="5246" stopIfTrue="1" operator="greaterThan">
      <formula>0.0000001</formula>
    </cfRule>
  </conditionalFormatting>
  <conditionalFormatting sqref="E27:I27">
    <cfRule type="cellIs" dxfId="5001" priority="5232" stopIfTrue="1" operator="greaterThan">
      <formula>0.0000001</formula>
    </cfRule>
    <cfRule type="cellIs" dxfId="5000" priority="5231" stopIfTrue="1" operator="equal">
      <formula>0</formula>
    </cfRule>
    <cfRule type="cellIs" dxfId="4999" priority="5230" stopIfTrue="1" operator="greaterThan">
      <formula>0.0000001</formula>
    </cfRule>
    <cfRule type="cellIs" dxfId="4998" priority="5229" stopIfTrue="1" operator="equal">
      <formula>0</formula>
    </cfRule>
    <cfRule type="cellIs" dxfId="4997" priority="5227" stopIfTrue="1" operator="equal">
      <formula>0</formula>
    </cfRule>
    <cfRule type="cellIs" dxfId="4996" priority="5226" stopIfTrue="1" operator="greaterThan">
      <formula>0.0000001</formula>
    </cfRule>
    <cfRule type="cellIs" dxfId="4995" priority="5225" stopIfTrue="1" operator="equal">
      <formula>0</formula>
    </cfRule>
    <cfRule type="cellIs" dxfId="4994" priority="5224" stopIfTrue="1" operator="greaterThan">
      <formula>0.0000001</formula>
    </cfRule>
    <cfRule type="cellIs" dxfId="4993" priority="5228" stopIfTrue="1" operator="greaterThan">
      <formula>0.0000001</formula>
    </cfRule>
    <cfRule type="cellIs" dxfId="4992" priority="5236" stopIfTrue="1" operator="greaterThan">
      <formula>0.0000001</formula>
    </cfRule>
    <cfRule type="cellIs" dxfId="4991" priority="5235" stopIfTrue="1" operator="equal">
      <formula>0</formula>
    </cfRule>
    <cfRule type="cellIs" dxfId="4990" priority="5234" stopIfTrue="1" operator="greaterThan">
      <formula>0.0000001</formula>
    </cfRule>
    <cfRule type="cellIs" dxfId="4989" priority="5233" stopIfTrue="1" operator="equal">
      <formula>0</formula>
    </cfRule>
  </conditionalFormatting>
  <conditionalFormatting sqref="E29:I29">
    <cfRule type="cellIs" dxfId="4988" priority="5217" stopIfTrue="1" operator="equal">
      <formula>0</formula>
    </cfRule>
    <cfRule type="cellIs" dxfId="4987" priority="5222" stopIfTrue="1" operator="greaterThan">
      <formula>0.0000001</formula>
    </cfRule>
    <cfRule type="cellIs" dxfId="4986" priority="5215" stopIfTrue="1" operator="equal">
      <formula>0</formula>
    </cfRule>
    <cfRule type="cellIs" dxfId="4985" priority="5214" stopIfTrue="1" operator="greaterThan">
      <formula>0.0000001</formula>
    </cfRule>
    <cfRule type="cellIs" dxfId="4984" priority="5213" stopIfTrue="1" operator="equal">
      <formula>0</formula>
    </cfRule>
    <cfRule type="cellIs" dxfId="4983" priority="5212" stopIfTrue="1" operator="greaterThan">
      <formula>0.0000001</formula>
    </cfRule>
    <cfRule type="cellIs" dxfId="4982" priority="5211" stopIfTrue="1" operator="equal">
      <formula>0</formula>
    </cfRule>
    <cfRule type="cellIs" dxfId="4981" priority="5210" stopIfTrue="1" operator="greaterThan">
      <formula>0.0000001</formula>
    </cfRule>
    <cfRule type="cellIs" dxfId="4980" priority="5221" stopIfTrue="1" operator="equal">
      <formula>0</formula>
    </cfRule>
    <cfRule type="cellIs" dxfId="4979" priority="5220" stopIfTrue="1" operator="greaterThan">
      <formula>0.0000001</formula>
    </cfRule>
    <cfRule type="cellIs" dxfId="4978" priority="5219" stopIfTrue="1" operator="equal">
      <formula>0</formula>
    </cfRule>
    <cfRule type="cellIs" dxfId="4977" priority="5218" stopIfTrue="1" operator="greaterThan">
      <formula>0.0000001</formula>
    </cfRule>
    <cfRule type="cellIs" dxfId="4976" priority="5216" stopIfTrue="1" operator="greaterThan">
      <formula>0.0000001</formula>
    </cfRule>
  </conditionalFormatting>
  <conditionalFormatting sqref="E31:I31">
    <cfRule type="cellIs" dxfId="4975" priority="5208" stopIfTrue="1" operator="greaterThan">
      <formula>0.0000001</formula>
    </cfRule>
    <cfRule type="cellIs" dxfId="4974" priority="5207" stopIfTrue="1" operator="equal">
      <formula>0</formula>
    </cfRule>
    <cfRule type="cellIs" dxfId="4973" priority="5206" stopIfTrue="1" operator="greaterThan">
      <formula>0.0000001</formula>
    </cfRule>
    <cfRule type="cellIs" dxfId="4972" priority="5205" stopIfTrue="1" operator="equal">
      <formula>0</formula>
    </cfRule>
    <cfRule type="cellIs" dxfId="4971" priority="5204" stopIfTrue="1" operator="greaterThan">
      <formula>0.0000001</formula>
    </cfRule>
    <cfRule type="cellIs" dxfId="4970" priority="5203" stopIfTrue="1" operator="equal">
      <formula>0</formula>
    </cfRule>
    <cfRule type="cellIs" dxfId="4969" priority="5202" stopIfTrue="1" operator="greaterThan">
      <formula>0.0000001</formula>
    </cfRule>
    <cfRule type="cellIs" dxfId="4968" priority="5201" stopIfTrue="1" operator="equal">
      <formula>0</formula>
    </cfRule>
    <cfRule type="cellIs" dxfId="4967" priority="5200" stopIfTrue="1" operator="greaterThan">
      <formula>0.0000001</formula>
    </cfRule>
    <cfRule type="cellIs" dxfId="4966" priority="5199" stopIfTrue="1" operator="equal">
      <formula>0</formula>
    </cfRule>
    <cfRule type="cellIs" dxfId="4965" priority="5198" stopIfTrue="1" operator="greaterThan">
      <formula>0.0000001</formula>
    </cfRule>
    <cfRule type="cellIs" dxfId="4964" priority="5197" stopIfTrue="1" operator="equal">
      <formula>0</formula>
    </cfRule>
    <cfRule type="cellIs" dxfId="4963" priority="5196" stopIfTrue="1" operator="greaterThan">
      <formula>0.0000001</formula>
    </cfRule>
    <cfRule type="cellIs" dxfId="4962" priority="5314" stopIfTrue="1" operator="greaterThan">
      <formula>0.0000001</formula>
    </cfRule>
    <cfRule type="cellIs" dxfId="4961" priority="5313" stopIfTrue="1" operator="equal">
      <formula>0</formula>
    </cfRule>
    <cfRule type="cellIs" dxfId="4960" priority="5311" stopIfTrue="1" operator="equal">
      <formula>0</formula>
    </cfRule>
    <cfRule type="cellIs" dxfId="4959" priority="5310" stopIfTrue="1" operator="greaterThan">
      <formula>0.0000001</formula>
    </cfRule>
    <cfRule type="cellIs" dxfId="4958" priority="5309" stopIfTrue="1" operator="equal">
      <formula>0</formula>
    </cfRule>
    <cfRule type="cellIs" dxfId="4957" priority="5308" stopIfTrue="1" operator="greaterThan">
      <formula>0.0000001</formula>
    </cfRule>
    <cfRule type="cellIs" dxfId="4956" priority="5307" stopIfTrue="1" operator="equal">
      <formula>0</formula>
    </cfRule>
    <cfRule type="cellIs" dxfId="4955" priority="5312" stopIfTrue="1" operator="greaterThan">
      <formula>0.0000001</formula>
    </cfRule>
    <cfRule type="cellIs" dxfId="4954" priority="5316" stopIfTrue="1" operator="greaterThan">
      <formula>0.0000001</formula>
    </cfRule>
    <cfRule type="cellIs" dxfId="4953" priority="5317" stopIfTrue="1" operator="equal">
      <formula>0</formula>
    </cfRule>
    <cfRule type="cellIs" dxfId="4952" priority="5318" stopIfTrue="1" operator="greaterThan">
      <formula>0.0000001</formula>
    </cfRule>
    <cfRule type="cellIs" dxfId="4951" priority="5319" stopIfTrue="1" operator="equal">
      <formula>0</formula>
    </cfRule>
    <cfRule type="cellIs" dxfId="4950" priority="5320" stopIfTrue="1" operator="greaterThan">
      <formula>0.0000001</formula>
    </cfRule>
    <cfRule type="cellIs" dxfId="4949" priority="5315" stopIfTrue="1" operator="equal">
      <formula>0</formula>
    </cfRule>
  </conditionalFormatting>
  <conditionalFormatting sqref="E33:I33">
    <cfRule type="cellIs" dxfId="4948" priority="5194" stopIfTrue="1" operator="greaterThan">
      <formula>0.0000001</formula>
    </cfRule>
    <cfRule type="cellIs" dxfId="4947" priority="5193" stopIfTrue="1" operator="equal">
      <formula>0</formula>
    </cfRule>
    <cfRule type="cellIs" dxfId="4946" priority="5192" stopIfTrue="1" operator="greaterThan">
      <formula>0.0000001</formula>
    </cfRule>
    <cfRule type="cellIs" dxfId="4945" priority="5191" stopIfTrue="1" operator="equal">
      <formula>0</formula>
    </cfRule>
    <cfRule type="cellIs" dxfId="4944" priority="5190" stopIfTrue="1" operator="greaterThan">
      <formula>0.0000001</formula>
    </cfRule>
    <cfRule type="cellIs" dxfId="4943" priority="5189" stopIfTrue="1" operator="equal">
      <formula>0</formula>
    </cfRule>
    <cfRule type="cellIs" dxfId="4942" priority="5188" stopIfTrue="1" operator="greaterThan">
      <formula>0.0000001</formula>
    </cfRule>
    <cfRule type="cellIs" dxfId="4941" priority="5187" stopIfTrue="1" operator="equal">
      <formula>0</formula>
    </cfRule>
    <cfRule type="cellIs" dxfId="4940" priority="5186" stopIfTrue="1" operator="greaterThan">
      <formula>0.0000001</formula>
    </cfRule>
    <cfRule type="cellIs" dxfId="4939" priority="5185" stopIfTrue="1" operator="equal">
      <formula>0</formula>
    </cfRule>
    <cfRule type="cellIs" dxfId="4938" priority="5184" stopIfTrue="1" operator="greaterThan">
      <formula>0.0000001</formula>
    </cfRule>
    <cfRule type="cellIs" dxfId="4937" priority="5183" stopIfTrue="1" operator="equal">
      <formula>0</formula>
    </cfRule>
    <cfRule type="cellIs" dxfId="4936" priority="5182" stopIfTrue="1" operator="greaterThan">
      <formula>0.0000001</formula>
    </cfRule>
    <cfRule type="cellIs" dxfId="4935" priority="5181" stopIfTrue="1" operator="equal">
      <formula>0</formula>
    </cfRule>
    <cfRule type="cellIs" dxfId="4934" priority="5077" stopIfTrue="1" operator="equal">
      <formula>0</formula>
    </cfRule>
    <cfRule type="cellIs" dxfId="4933" priority="5076" stopIfTrue="1" operator="greaterThan">
      <formula>0.0000001</formula>
    </cfRule>
    <cfRule type="cellIs" dxfId="4932" priority="5075" stopIfTrue="1" operator="equal">
      <formula>0</formula>
    </cfRule>
    <cfRule type="cellIs" dxfId="4931" priority="5074" stopIfTrue="1" operator="greaterThan">
      <formula>0.0000001</formula>
    </cfRule>
    <cfRule type="cellIs" dxfId="4930" priority="5073" stopIfTrue="1" operator="equal">
      <formula>0</formula>
    </cfRule>
    <cfRule type="cellIs" dxfId="4929" priority="5072" stopIfTrue="1" operator="greaterThan">
      <formula>0.0000001</formula>
    </cfRule>
    <cfRule type="cellIs" dxfId="4928" priority="5071" stopIfTrue="1" operator="equal">
      <formula>0</formula>
    </cfRule>
    <cfRule type="cellIs" dxfId="4927" priority="5096" stopIfTrue="1" operator="greaterThan">
      <formula>0.0000001</formula>
    </cfRule>
    <cfRule type="cellIs" dxfId="4926" priority="5095" stopIfTrue="1" operator="equal">
      <formula>0</formula>
    </cfRule>
    <cfRule type="cellIs" dxfId="4925" priority="5094" stopIfTrue="1" operator="greaterThan">
      <formula>0.0000001</formula>
    </cfRule>
    <cfRule type="cellIs" dxfId="4924" priority="5093" stopIfTrue="1" operator="equal">
      <formula>0</formula>
    </cfRule>
    <cfRule type="cellIs" dxfId="4923" priority="5092" stopIfTrue="1" operator="greaterThan">
      <formula>0.0000001</formula>
    </cfRule>
    <cfRule type="cellIs" dxfId="4922" priority="5091" stopIfTrue="1" operator="equal">
      <formula>0</formula>
    </cfRule>
    <cfRule type="cellIs" dxfId="4921" priority="5080" stopIfTrue="1" operator="greaterThan">
      <formula>0.0000001</formula>
    </cfRule>
    <cfRule type="cellIs" dxfId="4920" priority="5090" stopIfTrue="1" operator="greaterThan">
      <formula>0.0000001</formula>
    </cfRule>
    <cfRule type="cellIs" dxfId="4919" priority="5089" stopIfTrue="1" operator="equal">
      <formula>0</formula>
    </cfRule>
    <cfRule type="cellIs" dxfId="4918" priority="5088" stopIfTrue="1" operator="greaterThan">
      <formula>0.0000001</formula>
    </cfRule>
    <cfRule type="cellIs" dxfId="4917" priority="5087" stopIfTrue="1" operator="equal">
      <formula>0</formula>
    </cfRule>
    <cfRule type="cellIs" dxfId="4916" priority="5086" stopIfTrue="1" operator="greaterThan">
      <formula>0.0000001</formula>
    </cfRule>
    <cfRule type="cellIs" dxfId="4915" priority="5085" stopIfTrue="1" operator="equal">
      <formula>0</formula>
    </cfRule>
    <cfRule type="cellIs" dxfId="4914" priority="5084" stopIfTrue="1" operator="greaterThan">
      <formula>0.0000001</formula>
    </cfRule>
    <cfRule type="cellIs" dxfId="4913" priority="5083" stopIfTrue="1" operator="equal">
      <formula>0</formula>
    </cfRule>
    <cfRule type="cellIs" dxfId="4912" priority="5082" stopIfTrue="1" operator="greaterThan">
      <formula>0.0000001</formula>
    </cfRule>
    <cfRule type="cellIs" dxfId="4911" priority="5081" stopIfTrue="1" operator="equal">
      <formula>0</formula>
    </cfRule>
    <cfRule type="cellIs" dxfId="4910" priority="5070" stopIfTrue="1" operator="greaterThan">
      <formula>0.0000001</formula>
    </cfRule>
    <cfRule type="cellIs" dxfId="4909" priority="5079" stopIfTrue="1" operator="equal">
      <formula>0</formula>
    </cfRule>
    <cfRule type="cellIs" dxfId="4908" priority="5078" stopIfTrue="1" operator="greaterThan">
      <formula>0.0000001</formula>
    </cfRule>
  </conditionalFormatting>
  <conditionalFormatting sqref="E35:I35">
    <cfRule type="cellIs" dxfId="4907" priority="5180" stopIfTrue="1" operator="greaterThan">
      <formula>0.0000001</formula>
    </cfRule>
    <cfRule type="cellIs" dxfId="4906" priority="5179" stopIfTrue="1" operator="equal">
      <formula>0</formula>
    </cfRule>
    <cfRule type="cellIs" dxfId="4905" priority="5178" stopIfTrue="1" operator="greaterThan">
      <formula>0.0000001</formula>
    </cfRule>
    <cfRule type="cellIs" dxfId="4904" priority="5177" stopIfTrue="1" operator="equal">
      <formula>0</formula>
    </cfRule>
    <cfRule type="cellIs" dxfId="4903" priority="5176" stopIfTrue="1" operator="greaterThan">
      <formula>0.0000001</formula>
    </cfRule>
    <cfRule type="cellIs" dxfId="4902" priority="5175" stopIfTrue="1" operator="equal">
      <formula>0</formula>
    </cfRule>
    <cfRule type="cellIs" dxfId="4901" priority="5174" stopIfTrue="1" operator="greaterThan">
      <formula>0.0000001</formula>
    </cfRule>
    <cfRule type="cellIs" dxfId="4900" priority="5173" stopIfTrue="1" operator="equal">
      <formula>0</formula>
    </cfRule>
    <cfRule type="cellIs" dxfId="4899" priority="5172" stopIfTrue="1" operator="greaterThan">
      <formula>0.0000001</formula>
    </cfRule>
    <cfRule type="cellIs" dxfId="4898" priority="5171" stopIfTrue="1" operator="equal">
      <formula>0</formula>
    </cfRule>
    <cfRule type="cellIs" dxfId="4897" priority="5170" stopIfTrue="1" operator="greaterThan">
      <formula>0.0000001</formula>
    </cfRule>
    <cfRule type="cellIs" dxfId="4896" priority="5169" stopIfTrue="1" operator="equal">
      <formula>0</formula>
    </cfRule>
    <cfRule type="cellIs" dxfId="4895" priority="5168" stopIfTrue="1" operator="greaterThan">
      <formula>0.0000001</formula>
    </cfRule>
    <cfRule type="cellIs" dxfId="4894" priority="5059" stopIfTrue="1" operator="equal">
      <formula>0</formula>
    </cfRule>
    <cfRule type="cellIs" dxfId="4893" priority="5058" stopIfTrue="1" operator="greaterThan">
      <formula>0.0000001</formula>
    </cfRule>
    <cfRule type="cellIs" dxfId="4892" priority="5057" stopIfTrue="1" operator="equal">
      <formula>0</formula>
    </cfRule>
    <cfRule type="cellIs" dxfId="4891" priority="5056" stopIfTrue="1" operator="greaterThan">
      <formula>0.0000001</formula>
    </cfRule>
    <cfRule type="cellIs" dxfId="4890" priority="5055" stopIfTrue="1" operator="equal">
      <formula>0</formula>
    </cfRule>
    <cfRule type="cellIs" dxfId="4889" priority="5054" stopIfTrue="1" operator="greaterThan">
      <formula>0.0000001</formula>
    </cfRule>
    <cfRule type="cellIs" dxfId="4888" priority="5053" stopIfTrue="1" operator="equal">
      <formula>0</formula>
    </cfRule>
    <cfRule type="cellIs" dxfId="4887" priority="5052" stopIfTrue="1" operator="greaterThan">
      <formula>0.0000001</formula>
    </cfRule>
    <cfRule type="cellIs" dxfId="4886" priority="5051" stopIfTrue="1" operator="equal">
      <formula>0</formula>
    </cfRule>
    <cfRule type="cellIs" dxfId="4885" priority="5050" stopIfTrue="1" operator="greaterThan">
      <formula>0.0000001</formula>
    </cfRule>
    <cfRule type="cellIs" dxfId="4884" priority="5049" stopIfTrue="1" operator="equal">
      <formula>0</formula>
    </cfRule>
    <cfRule type="cellIs" dxfId="4883" priority="5048" stopIfTrue="1" operator="greaterThan">
      <formula>0.0000001</formula>
    </cfRule>
    <cfRule type="cellIs" dxfId="4882" priority="5047" stopIfTrue="1" operator="equal">
      <formula>0</formula>
    </cfRule>
    <cfRule type="cellIs" dxfId="4881" priority="5046" stopIfTrue="1" operator="greaterThan">
      <formula>0.0000001</formula>
    </cfRule>
    <cfRule type="cellIs" dxfId="4880" priority="5045" stopIfTrue="1" operator="equal">
      <formula>0</formula>
    </cfRule>
    <cfRule type="cellIs" dxfId="4879" priority="5044" stopIfTrue="1" operator="greaterThan">
      <formula>0.0000001</formula>
    </cfRule>
    <cfRule type="cellIs" dxfId="4878" priority="5043" stopIfTrue="1" operator="equal">
      <formula>0</formula>
    </cfRule>
    <cfRule type="cellIs" dxfId="4877" priority="5042" stopIfTrue="1" operator="greaterThan">
      <formula>0.0000001</formula>
    </cfRule>
    <cfRule type="cellIs" dxfId="4876" priority="5167" stopIfTrue="1" operator="equal">
      <formula>0</formula>
    </cfRule>
    <cfRule type="cellIs" dxfId="4875" priority="5068" stopIfTrue="1" operator="greaterThan">
      <formula>0.0000001</formula>
    </cfRule>
    <cfRule type="cellIs" dxfId="4874" priority="5067" stopIfTrue="1" operator="equal">
      <formula>0</formula>
    </cfRule>
    <cfRule type="cellIs" dxfId="4873" priority="5066" stopIfTrue="1" operator="greaterThan">
      <formula>0.0000001</formula>
    </cfRule>
    <cfRule type="cellIs" dxfId="4872" priority="5065" stopIfTrue="1" operator="equal">
      <formula>0</formula>
    </cfRule>
    <cfRule type="cellIs" dxfId="4871" priority="5064" stopIfTrue="1" operator="greaterThan">
      <formula>0.0000001</formula>
    </cfRule>
    <cfRule type="cellIs" dxfId="4870" priority="5063" stopIfTrue="1" operator="equal">
      <formula>0</formula>
    </cfRule>
    <cfRule type="cellIs" dxfId="4869" priority="5062" stopIfTrue="1" operator="greaterThan">
      <formula>0.0000001</formula>
    </cfRule>
    <cfRule type="cellIs" dxfId="4868" priority="5061" stopIfTrue="1" operator="equal">
      <formula>0</formula>
    </cfRule>
    <cfRule type="cellIs" dxfId="4867" priority="5060" stopIfTrue="1" operator="greaterThan">
      <formula>0.0000001</formula>
    </cfRule>
  </conditionalFormatting>
  <conditionalFormatting sqref="E37:I37">
    <cfRule type="cellIs" dxfId="4866" priority="5166" stopIfTrue="1" operator="greaterThan">
      <formula>0.0000001</formula>
    </cfRule>
    <cfRule type="cellIs" dxfId="4865" priority="5165" stopIfTrue="1" operator="equal">
      <formula>0</formula>
    </cfRule>
    <cfRule type="cellIs" dxfId="4864" priority="5164" stopIfTrue="1" operator="greaterThan">
      <formula>0.0000001</formula>
    </cfRule>
    <cfRule type="cellIs" dxfId="4863" priority="5163" stopIfTrue="1" operator="equal">
      <formula>0</formula>
    </cfRule>
    <cfRule type="cellIs" dxfId="4862" priority="5162" stopIfTrue="1" operator="greaterThan">
      <formula>0.0000001</formula>
    </cfRule>
    <cfRule type="cellIs" dxfId="4861" priority="5161" stopIfTrue="1" operator="equal">
      <formula>0</formula>
    </cfRule>
    <cfRule type="cellIs" dxfId="4860" priority="5160" stopIfTrue="1" operator="greaterThan">
      <formula>0.0000001</formula>
    </cfRule>
    <cfRule type="cellIs" dxfId="4859" priority="5159" stopIfTrue="1" operator="equal">
      <formula>0</formula>
    </cfRule>
    <cfRule type="cellIs" dxfId="4858" priority="5158" stopIfTrue="1" operator="greaterThan">
      <formula>0.0000001</formula>
    </cfRule>
    <cfRule type="cellIs" dxfId="4857" priority="5157" stopIfTrue="1" operator="equal">
      <formula>0</formula>
    </cfRule>
    <cfRule type="cellIs" dxfId="4856" priority="5156" stopIfTrue="1" operator="greaterThan">
      <formula>0.0000001</formula>
    </cfRule>
    <cfRule type="cellIs" dxfId="4855" priority="5155" stopIfTrue="1" operator="equal">
      <formula>0</formula>
    </cfRule>
    <cfRule type="cellIs" dxfId="4854" priority="5154" stopIfTrue="1" operator="greaterThan">
      <formula>0.0000001</formula>
    </cfRule>
  </conditionalFormatting>
  <conditionalFormatting sqref="E39:I39">
    <cfRule type="cellIs" dxfId="4853" priority="5152" stopIfTrue="1" operator="greaterThan">
      <formula>0.0000001</formula>
    </cfRule>
    <cfRule type="cellIs" dxfId="4852" priority="5151" stopIfTrue="1" operator="equal">
      <formula>0</formula>
    </cfRule>
    <cfRule type="cellIs" dxfId="4851" priority="5150" stopIfTrue="1" operator="greaterThan">
      <formula>0.0000001</formula>
    </cfRule>
    <cfRule type="cellIs" dxfId="4850" priority="5149" stopIfTrue="1" operator="equal">
      <formula>0</formula>
    </cfRule>
    <cfRule type="cellIs" dxfId="4849" priority="5148" stopIfTrue="1" operator="greaterThan">
      <formula>0.0000001</formula>
    </cfRule>
    <cfRule type="cellIs" dxfId="4848" priority="5147" stopIfTrue="1" operator="equal">
      <formula>0</formula>
    </cfRule>
    <cfRule type="cellIs" dxfId="4847" priority="5146" stopIfTrue="1" operator="greaterThan">
      <formula>0.0000001</formula>
    </cfRule>
    <cfRule type="cellIs" dxfId="4846" priority="5145" stopIfTrue="1" operator="equal">
      <formula>0</formula>
    </cfRule>
    <cfRule type="cellIs" dxfId="4845" priority="5144" stopIfTrue="1" operator="greaterThan">
      <formula>0.0000001</formula>
    </cfRule>
    <cfRule type="cellIs" dxfId="4844" priority="5143" stopIfTrue="1" operator="equal">
      <formula>0</formula>
    </cfRule>
    <cfRule type="cellIs" dxfId="4843" priority="5142" stopIfTrue="1" operator="greaterThan">
      <formula>0.0000001</formula>
    </cfRule>
    <cfRule type="cellIs" dxfId="4842" priority="5141" stopIfTrue="1" operator="equal">
      <formula>0</formula>
    </cfRule>
    <cfRule type="cellIs" dxfId="4841" priority="5140" stopIfTrue="1" operator="greaterThan">
      <formula>0.0000001</formula>
    </cfRule>
  </conditionalFormatting>
  <conditionalFormatting sqref="E41:I41">
    <cfRule type="cellIs" dxfId="4840" priority="5138" stopIfTrue="1" operator="greaterThan">
      <formula>0.0000001</formula>
    </cfRule>
    <cfRule type="cellIs" dxfId="4839" priority="5137" stopIfTrue="1" operator="equal">
      <formula>0</formula>
    </cfRule>
    <cfRule type="cellIs" dxfId="4838" priority="5136" stopIfTrue="1" operator="greaterThan">
      <formula>0.0000001</formula>
    </cfRule>
    <cfRule type="cellIs" dxfId="4837" priority="5135" stopIfTrue="1" operator="equal">
      <formula>0</formula>
    </cfRule>
    <cfRule type="cellIs" dxfId="4836" priority="5134" stopIfTrue="1" operator="greaterThan">
      <formula>0.0000001</formula>
    </cfRule>
    <cfRule type="cellIs" dxfId="4835" priority="5133" stopIfTrue="1" operator="equal">
      <formula>0</formula>
    </cfRule>
    <cfRule type="cellIs" dxfId="4834" priority="5132" stopIfTrue="1" operator="greaterThan">
      <formula>0.0000001</formula>
    </cfRule>
    <cfRule type="cellIs" dxfId="4833" priority="5131" stopIfTrue="1" operator="equal">
      <formula>0</formula>
    </cfRule>
    <cfRule type="cellIs" dxfId="4832" priority="5130" stopIfTrue="1" operator="greaterThan">
      <formula>0.0000001</formula>
    </cfRule>
    <cfRule type="cellIs" dxfId="4831" priority="5127" stopIfTrue="1" operator="equal">
      <formula>0</formula>
    </cfRule>
    <cfRule type="cellIs" dxfId="4830" priority="5126" stopIfTrue="1" operator="greaterThan">
      <formula>0.0000001</formula>
    </cfRule>
    <cfRule type="cellIs" dxfId="4829" priority="5129" stopIfTrue="1" operator="equal">
      <formula>0</formula>
    </cfRule>
    <cfRule type="cellIs" dxfId="4828" priority="5128" stopIfTrue="1" operator="greaterThan">
      <formula>0.0000001</formula>
    </cfRule>
  </conditionalFormatting>
  <conditionalFormatting sqref="E43:I43">
    <cfRule type="cellIs" dxfId="4827" priority="5113" stopIfTrue="1" operator="equal">
      <formula>0</formula>
    </cfRule>
    <cfRule type="cellIs" dxfId="4826" priority="5124" stopIfTrue="1" operator="greaterThan">
      <formula>0.0000001</formula>
    </cfRule>
    <cfRule type="cellIs" dxfId="4825" priority="5118" stopIfTrue="1" operator="greaterThan">
      <formula>0.0000001</formula>
    </cfRule>
    <cfRule type="cellIs" dxfId="4824" priority="5123" stopIfTrue="1" operator="equal">
      <formula>0</formula>
    </cfRule>
    <cfRule type="cellIs" dxfId="4823" priority="5121" stopIfTrue="1" operator="equal">
      <formula>0</formula>
    </cfRule>
    <cfRule type="cellIs" dxfId="4822" priority="5120" stopIfTrue="1" operator="greaterThan">
      <formula>0.0000001</formula>
    </cfRule>
    <cfRule type="cellIs" dxfId="4821" priority="5119" stopIfTrue="1" operator="equal">
      <formula>0</formula>
    </cfRule>
    <cfRule type="cellIs" dxfId="4820" priority="5112" stopIfTrue="1" operator="greaterThan">
      <formula>0.0000001</formula>
    </cfRule>
    <cfRule type="cellIs" dxfId="4819" priority="5117" stopIfTrue="1" operator="equal">
      <formula>0</formula>
    </cfRule>
    <cfRule type="cellIs" dxfId="4818" priority="5116" stopIfTrue="1" operator="greaterThan">
      <formula>0.0000001</formula>
    </cfRule>
    <cfRule type="cellIs" dxfId="4817" priority="5115" stopIfTrue="1" operator="equal">
      <formula>0</formula>
    </cfRule>
    <cfRule type="cellIs" dxfId="4816" priority="5122" stopIfTrue="1" operator="greaterThan">
      <formula>0.0000001</formula>
    </cfRule>
    <cfRule type="cellIs" dxfId="4815" priority="5114" stopIfTrue="1" operator="greaterThan">
      <formula>0.0000001</formula>
    </cfRule>
  </conditionalFormatting>
  <conditionalFormatting sqref="E45:I45">
    <cfRule type="cellIs" dxfId="4814" priority="5108" stopIfTrue="1" operator="greaterThan">
      <formula>0.0000001</formula>
    </cfRule>
    <cfRule type="cellIs" dxfId="4813" priority="5107" stopIfTrue="1" operator="equal">
      <formula>0</formula>
    </cfRule>
    <cfRule type="cellIs" dxfId="4812" priority="5101" stopIfTrue="1" operator="equal">
      <formula>0</formula>
    </cfRule>
    <cfRule type="cellIs" dxfId="4811" priority="5100" stopIfTrue="1" operator="greaterThan">
      <formula>0.0000001</formula>
    </cfRule>
    <cfRule type="cellIs" dxfId="4810" priority="5099" stopIfTrue="1" operator="equal">
      <formula>0</formula>
    </cfRule>
    <cfRule type="cellIs" dxfId="4809" priority="5098" stopIfTrue="1" operator="greaterThan">
      <formula>0.0000001</formula>
    </cfRule>
    <cfRule type="cellIs" dxfId="4808" priority="5102" stopIfTrue="1" operator="greaterThan">
      <formula>0.0000001</formula>
    </cfRule>
    <cfRule type="cellIs" dxfId="4807" priority="5110" stopIfTrue="1" operator="greaterThan">
      <formula>0.0000001</formula>
    </cfRule>
    <cfRule type="cellIs" dxfId="4806" priority="5109" stopIfTrue="1" operator="equal">
      <formula>0</formula>
    </cfRule>
    <cfRule type="cellIs" dxfId="4805" priority="5103" stopIfTrue="1" operator="equal">
      <formula>0</formula>
    </cfRule>
    <cfRule type="cellIs" dxfId="4804" priority="5104" stopIfTrue="1" operator="greaterThan">
      <formula>0.0000001</formula>
    </cfRule>
    <cfRule type="cellIs" dxfId="4803" priority="5105" stopIfTrue="1" operator="equal">
      <formula>0</formula>
    </cfRule>
    <cfRule type="cellIs" dxfId="4802" priority="5106" stopIfTrue="1" operator="greaterThan">
      <formula>0.0000001</formula>
    </cfRule>
  </conditionalFormatting>
  <conditionalFormatting sqref="E17:N17">
    <cfRule type="cellIs" dxfId="4801" priority="5025" stopIfTrue="1" operator="equal">
      <formula>0</formula>
    </cfRule>
  </conditionalFormatting>
  <conditionalFormatting sqref="E19:N19">
    <cfRule type="cellIs" dxfId="4800" priority="5011" stopIfTrue="1" operator="equal">
      <formula>0</formula>
    </cfRule>
  </conditionalFormatting>
  <conditionalFormatting sqref="E21:N21">
    <cfRule type="cellIs" dxfId="4799" priority="4997" stopIfTrue="1" operator="equal">
      <formula>0</formula>
    </cfRule>
  </conditionalFormatting>
  <conditionalFormatting sqref="E23:N23">
    <cfRule type="cellIs" dxfId="4798" priority="4983" stopIfTrue="1" operator="equal">
      <formula>0</formula>
    </cfRule>
  </conditionalFormatting>
  <conditionalFormatting sqref="E25:N25">
    <cfRule type="cellIs" dxfId="4797" priority="4969" stopIfTrue="1" operator="equal">
      <formula>0</formula>
    </cfRule>
  </conditionalFormatting>
  <conditionalFormatting sqref="E27:N27">
    <cfRule type="cellIs" dxfId="4796" priority="4955" stopIfTrue="1" operator="equal">
      <formula>0</formula>
    </cfRule>
  </conditionalFormatting>
  <conditionalFormatting sqref="E29:N29">
    <cfRule type="cellIs" dxfId="4795" priority="4941" stopIfTrue="1" operator="equal">
      <formula>0</formula>
    </cfRule>
  </conditionalFormatting>
  <conditionalFormatting sqref="E31:N31">
    <cfRule type="cellIs" dxfId="4794" priority="5039" stopIfTrue="1" operator="equal">
      <formula>0</formula>
    </cfRule>
  </conditionalFormatting>
  <conditionalFormatting sqref="E33:N33">
    <cfRule type="cellIs" dxfId="4793" priority="4913" stopIfTrue="1" operator="equal">
      <formula>0</formula>
    </cfRule>
  </conditionalFormatting>
  <conditionalFormatting sqref="E35:N35">
    <cfRule type="cellIs" dxfId="4792" priority="4899" stopIfTrue="1" operator="equal">
      <formula>0</formula>
    </cfRule>
  </conditionalFormatting>
  <conditionalFormatting sqref="E37:N37">
    <cfRule type="cellIs" dxfId="4791" priority="4885" stopIfTrue="1" operator="equal">
      <formula>0</formula>
    </cfRule>
  </conditionalFormatting>
  <conditionalFormatting sqref="E39:N39">
    <cfRule type="cellIs" dxfId="4790" priority="4871" stopIfTrue="1" operator="equal">
      <formula>0</formula>
    </cfRule>
  </conditionalFormatting>
  <conditionalFormatting sqref="E41:N41">
    <cfRule type="cellIs" dxfId="4789" priority="4857" stopIfTrue="1" operator="equal">
      <formula>0</formula>
    </cfRule>
  </conditionalFormatting>
  <conditionalFormatting sqref="E43:N43">
    <cfRule type="cellIs" dxfId="4788" priority="4843" stopIfTrue="1" operator="equal">
      <formula>0</formula>
    </cfRule>
  </conditionalFormatting>
  <conditionalFormatting sqref="E45:N45">
    <cfRule type="cellIs" dxfId="4787" priority="4829" stopIfTrue="1" operator="equal">
      <formula>0</formula>
    </cfRule>
  </conditionalFormatting>
  <conditionalFormatting sqref="E17:CP17 E19:CP19 E21:CP21 E23:CP23 E25:CP25 E27:CP27 E29:CP29 E31:CP31 E33:CP33 E35:CP35 E37:CP37 E39:CP39 E41:CP41 E43:CP43 E45:CP45">
    <cfRule type="cellIs" dxfId="4786" priority="5434" stopIfTrue="1" operator="greaterThan">
      <formula>0.0000001</formula>
    </cfRule>
  </conditionalFormatting>
  <conditionalFormatting sqref="E31:CP31 E17:CP17 E19:CP19 E21:CP21 E23:CP23 E25:CP25 E27:CP27 E29:CP29 E33:CP33 E35:CP35 E37:CP37 E39:CP39 E41:CP41 E43:CP43 E45:CP45">
    <cfRule type="cellIs" dxfId="4785" priority="5433" stopIfTrue="1" operator="equal">
      <formula>0</formula>
    </cfRule>
  </conditionalFormatting>
  <conditionalFormatting sqref="J17:N17">
    <cfRule type="cellIs" dxfId="4784" priority="5017" stopIfTrue="1" operator="equal">
      <formula>0</formula>
    </cfRule>
    <cfRule type="cellIs" dxfId="4783" priority="5016" stopIfTrue="1" operator="greaterThan">
      <formula>0.0000001</formula>
    </cfRule>
    <cfRule type="cellIs" dxfId="4782" priority="5015" stopIfTrue="1" operator="equal">
      <formula>0</formula>
    </cfRule>
    <cfRule type="cellIs" dxfId="4781" priority="5014" stopIfTrue="1" operator="greaterThan">
      <formula>0.0000001</formula>
    </cfRule>
    <cfRule type="cellIs" dxfId="4780" priority="5013" stopIfTrue="1" operator="equal">
      <formula>0</formula>
    </cfRule>
    <cfRule type="cellIs" dxfId="4779" priority="5026" stopIfTrue="1" operator="greaterThan">
      <formula>0.0000001</formula>
    </cfRule>
    <cfRule type="cellIs" dxfId="4778" priority="5024" stopIfTrue="1" operator="greaterThan">
      <formula>0.0000001</formula>
    </cfRule>
    <cfRule type="cellIs" dxfId="4777" priority="5023" stopIfTrue="1" operator="equal">
      <formula>0</formula>
    </cfRule>
    <cfRule type="cellIs" dxfId="4776" priority="5022" stopIfTrue="1" operator="greaterThan">
      <formula>0.0000001</formula>
    </cfRule>
    <cfRule type="cellIs" dxfId="4775" priority="5021" stopIfTrue="1" operator="equal">
      <formula>0</formula>
    </cfRule>
    <cfRule type="cellIs" dxfId="4774" priority="5020" stopIfTrue="1" operator="greaterThan">
      <formula>0.0000001</formula>
    </cfRule>
    <cfRule type="cellIs" dxfId="4773" priority="5019" stopIfTrue="1" operator="equal">
      <formula>0</formula>
    </cfRule>
    <cfRule type="cellIs" dxfId="4772" priority="5018" stopIfTrue="1" operator="greaterThan">
      <formula>0.0000001</formula>
    </cfRule>
    <cfRule type="cellIs" dxfId="4771" priority="4746" stopIfTrue="1" operator="greaterThan">
      <formula>0.0000001</formula>
    </cfRule>
    <cfRule type="cellIs" dxfId="4770" priority="4745" stopIfTrue="1" operator="equal">
      <formula>0</formula>
    </cfRule>
    <cfRule type="cellIs" dxfId="4769" priority="4744" stopIfTrue="1" operator="greaterThan">
      <formula>0.0000001</formula>
    </cfRule>
    <cfRule type="cellIs" dxfId="4768" priority="4743" stopIfTrue="1" operator="equal">
      <formula>0</formula>
    </cfRule>
    <cfRule type="cellIs" dxfId="4767" priority="4742" stopIfTrue="1" operator="greaterThan">
      <formula>0.0000001</formula>
    </cfRule>
    <cfRule type="cellIs" dxfId="4766" priority="4741" stopIfTrue="1" operator="equal">
      <formula>0</formula>
    </cfRule>
    <cfRule type="cellIs" dxfId="4765" priority="4740" stopIfTrue="1" operator="greaterThan">
      <formula>0.0000001</formula>
    </cfRule>
    <cfRule type="cellIs" dxfId="4764" priority="4739" stopIfTrue="1" operator="equal">
      <formula>0</formula>
    </cfRule>
    <cfRule type="cellIs" dxfId="4763" priority="4738" stopIfTrue="1" operator="greaterThan">
      <formula>0.0000001</formula>
    </cfRule>
    <cfRule type="cellIs" dxfId="4762" priority="4737" stopIfTrue="1" operator="equal">
      <formula>0</formula>
    </cfRule>
    <cfRule type="cellIs" dxfId="4761" priority="4736" stopIfTrue="1" operator="greaterThan">
      <formula>0.0000001</formula>
    </cfRule>
    <cfRule type="cellIs" dxfId="4760" priority="4735" stopIfTrue="1" operator="equal">
      <formula>0</formula>
    </cfRule>
    <cfRule type="cellIs" dxfId="4759" priority="4734" stopIfTrue="1" operator="greaterThan">
      <formula>0.0000001</formula>
    </cfRule>
  </conditionalFormatting>
  <conditionalFormatting sqref="J19:N19">
    <cfRule type="cellIs" dxfId="4758" priority="5003" stopIfTrue="1" operator="equal">
      <formula>0</formula>
    </cfRule>
    <cfRule type="cellIs" dxfId="4757" priority="5002" stopIfTrue="1" operator="greaterThan">
      <formula>0.0000001</formula>
    </cfRule>
    <cfRule type="cellIs" dxfId="4756" priority="5001" stopIfTrue="1" operator="equal">
      <formula>0</formula>
    </cfRule>
    <cfRule type="cellIs" dxfId="4755" priority="5000" stopIfTrue="1" operator="greaterThan">
      <formula>0.0000001</formula>
    </cfRule>
    <cfRule type="cellIs" dxfId="4754" priority="4999" stopIfTrue="1" operator="equal">
      <formula>0</formula>
    </cfRule>
    <cfRule type="cellIs" dxfId="4753" priority="5010" stopIfTrue="1" operator="greaterThan">
      <formula>0.0000001</formula>
    </cfRule>
    <cfRule type="cellIs" dxfId="4752" priority="5009" stopIfTrue="1" operator="equal">
      <formula>0</formula>
    </cfRule>
    <cfRule type="cellIs" dxfId="4751" priority="5008" stopIfTrue="1" operator="greaterThan">
      <formula>0.0000001</formula>
    </cfRule>
    <cfRule type="cellIs" dxfId="4750" priority="5012" stopIfTrue="1" operator="greaterThan">
      <formula>0.0000001</formula>
    </cfRule>
    <cfRule type="cellIs" dxfId="4749" priority="5006" stopIfTrue="1" operator="greaterThan">
      <formula>0.0000001</formula>
    </cfRule>
    <cfRule type="cellIs" dxfId="4748" priority="5005" stopIfTrue="1" operator="equal">
      <formula>0</formula>
    </cfRule>
    <cfRule type="cellIs" dxfId="4747" priority="5007" stopIfTrue="1" operator="equal">
      <formula>0</formula>
    </cfRule>
    <cfRule type="cellIs" dxfId="4746" priority="5004" stopIfTrue="1" operator="greaterThan">
      <formula>0.0000001</formula>
    </cfRule>
    <cfRule type="cellIs" dxfId="4745" priority="4732" stopIfTrue="1" operator="greaterThan">
      <formula>0.0000001</formula>
    </cfRule>
    <cfRule type="cellIs" dxfId="4744" priority="4731" stopIfTrue="1" operator="equal">
      <formula>0</formula>
    </cfRule>
    <cfRule type="cellIs" dxfId="4743" priority="4730" stopIfTrue="1" operator="greaterThan">
      <formula>0.0000001</formula>
    </cfRule>
    <cfRule type="cellIs" dxfId="4742" priority="4729" stopIfTrue="1" operator="equal">
      <formula>0</formula>
    </cfRule>
    <cfRule type="cellIs" dxfId="4741" priority="4728" stopIfTrue="1" operator="greaterThan">
      <formula>0.0000001</formula>
    </cfRule>
    <cfRule type="cellIs" dxfId="4740" priority="4727" stopIfTrue="1" operator="equal">
      <formula>0</formula>
    </cfRule>
    <cfRule type="cellIs" dxfId="4739" priority="4726" stopIfTrue="1" operator="greaterThan">
      <formula>0.0000001</formula>
    </cfRule>
    <cfRule type="cellIs" dxfId="4738" priority="4725" stopIfTrue="1" operator="equal">
      <formula>0</formula>
    </cfRule>
    <cfRule type="cellIs" dxfId="4737" priority="4724" stopIfTrue="1" operator="greaterThan">
      <formula>0.0000001</formula>
    </cfRule>
    <cfRule type="cellIs" dxfId="4736" priority="4723" stopIfTrue="1" operator="equal">
      <formula>0</formula>
    </cfRule>
    <cfRule type="cellIs" dxfId="4735" priority="4722" stopIfTrue="1" operator="greaterThan">
      <formula>0.0000001</formula>
    </cfRule>
    <cfRule type="cellIs" dxfId="4734" priority="4721" stopIfTrue="1" operator="equal">
      <formula>0</formula>
    </cfRule>
    <cfRule type="cellIs" dxfId="4733" priority="4720" stopIfTrue="1" operator="greaterThan">
      <formula>0.0000001</formula>
    </cfRule>
  </conditionalFormatting>
  <conditionalFormatting sqref="J21:N21">
    <cfRule type="cellIs" dxfId="4732" priority="4991" stopIfTrue="1" operator="equal">
      <formula>0</formula>
    </cfRule>
    <cfRule type="cellIs" dxfId="4731" priority="4990" stopIfTrue="1" operator="greaterThan">
      <formula>0.0000001</formula>
    </cfRule>
    <cfRule type="cellIs" dxfId="4730" priority="4989" stopIfTrue="1" operator="equal">
      <formula>0</formula>
    </cfRule>
    <cfRule type="cellIs" dxfId="4729" priority="4988" stopIfTrue="1" operator="greaterThan">
      <formula>0.0000001</formula>
    </cfRule>
    <cfRule type="cellIs" dxfId="4728" priority="4987" stopIfTrue="1" operator="equal">
      <formula>0</formula>
    </cfRule>
    <cfRule type="cellIs" dxfId="4727" priority="4986" stopIfTrue="1" operator="greaterThan">
      <formula>0.0000001</formula>
    </cfRule>
    <cfRule type="cellIs" dxfId="4726" priority="4985" stopIfTrue="1" operator="equal">
      <formula>0</formula>
    </cfRule>
    <cfRule type="cellIs" dxfId="4725" priority="4998" stopIfTrue="1" operator="greaterThan">
      <formula>0.0000001</formula>
    </cfRule>
    <cfRule type="cellIs" dxfId="4724" priority="4996" stopIfTrue="1" operator="greaterThan">
      <formula>0.0000001</formula>
    </cfRule>
    <cfRule type="cellIs" dxfId="4723" priority="4995" stopIfTrue="1" operator="equal">
      <formula>0</formula>
    </cfRule>
    <cfRule type="cellIs" dxfId="4722" priority="4994" stopIfTrue="1" operator="greaterThan">
      <formula>0.0000001</formula>
    </cfRule>
    <cfRule type="cellIs" dxfId="4721" priority="4993" stopIfTrue="1" operator="equal">
      <formula>0</formula>
    </cfRule>
    <cfRule type="cellIs" dxfId="4720" priority="4992" stopIfTrue="1" operator="greaterThan">
      <formula>0.0000001</formula>
    </cfRule>
    <cfRule type="cellIs" dxfId="4719" priority="4718" stopIfTrue="1" operator="greaterThan">
      <formula>0.0000001</formula>
    </cfRule>
    <cfRule type="cellIs" dxfId="4718" priority="4717" stopIfTrue="1" operator="equal">
      <formula>0</formula>
    </cfRule>
    <cfRule type="cellIs" dxfId="4717" priority="4716" stopIfTrue="1" operator="greaterThan">
      <formula>0.0000001</formula>
    </cfRule>
    <cfRule type="cellIs" dxfId="4716" priority="4715" stopIfTrue="1" operator="equal">
      <formula>0</formula>
    </cfRule>
    <cfRule type="cellIs" dxfId="4715" priority="4714" stopIfTrue="1" operator="greaterThan">
      <formula>0.0000001</formula>
    </cfRule>
    <cfRule type="cellIs" dxfId="4714" priority="4713" stopIfTrue="1" operator="equal">
      <formula>0</formula>
    </cfRule>
    <cfRule type="cellIs" dxfId="4713" priority="4712" stopIfTrue="1" operator="greaterThan">
      <formula>0.0000001</formula>
    </cfRule>
    <cfRule type="cellIs" dxfId="4712" priority="4711" stopIfTrue="1" operator="equal">
      <formula>0</formula>
    </cfRule>
    <cfRule type="cellIs" dxfId="4711" priority="4710" stopIfTrue="1" operator="greaterThan">
      <formula>0.0000001</formula>
    </cfRule>
    <cfRule type="cellIs" dxfId="4710" priority="4709" stopIfTrue="1" operator="equal">
      <formula>0</formula>
    </cfRule>
    <cfRule type="cellIs" dxfId="4709" priority="4708" stopIfTrue="1" operator="greaterThan">
      <formula>0.0000001</formula>
    </cfRule>
    <cfRule type="cellIs" dxfId="4708" priority="4707" stopIfTrue="1" operator="equal">
      <formula>0</formula>
    </cfRule>
    <cfRule type="cellIs" dxfId="4707" priority="4706" stopIfTrue="1" operator="greaterThan">
      <formula>0.0000001</formula>
    </cfRule>
  </conditionalFormatting>
  <conditionalFormatting sqref="J23:N23">
    <cfRule type="cellIs" dxfId="4706" priority="4973" stopIfTrue="1" operator="equal">
      <formula>0</formula>
    </cfRule>
    <cfRule type="cellIs" dxfId="4705" priority="4984" stopIfTrue="1" operator="greaterThan">
      <formula>0.0000001</formula>
    </cfRule>
    <cfRule type="cellIs" dxfId="4704" priority="4974" stopIfTrue="1" operator="greaterThan">
      <formula>0.0000001</formula>
    </cfRule>
    <cfRule type="cellIs" dxfId="4703" priority="4975" stopIfTrue="1" operator="equal">
      <formula>0</formula>
    </cfRule>
    <cfRule type="cellIs" dxfId="4702" priority="4976" stopIfTrue="1" operator="greaterThan">
      <formula>0.0000001</formula>
    </cfRule>
    <cfRule type="cellIs" dxfId="4701" priority="4977" stopIfTrue="1" operator="equal">
      <formula>0</formula>
    </cfRule>
    <cfRule type="cellIs" dxfId="4700" priority="4978" stopIfTrue="1" operator="greaterThan">
      <formula>0.0000001</formula>
    </cfRule>
    <cfRule type="cellIs" dxfId="4699" priority="4979" stopIfTrue="1" operator="equal">
      <formula>0</formula>
    </cfRule>
    <cfRule type="cellIs" dxfId="4698" priority="4980" stopIfTrue="1" operator="greaterThan">
      <formula>0.0000001</formula>
    </cfRule>
    <cfRule type="cellIs" dxfId="4697" priority="4981" stopIfTrue="1" operator="equal">
      <formula>0</formula>
    </cfRule>
    <cfRule type="cellIs" dxfId="4696" priority="4692" stopIfTrue="1" operator="greaterThan">
      <formula>0.0000001</formula>
    </cfRule>
    <cfRule type="cellIs" dxfId="4695" priority="4971" stopIfTrue="1" operator="equal">
      <formula>0</formula>
    </cfRule>
    <cfRule type="cellIs" dxfId="4694" priority="4693" stopIfTrue="1" operator="equal">
      <formula>0</formula>
    </cfRule>
    <cfRule type="cellIs" dxfId="4693" priority="4972" stopIfTrue="1" operator="greaterThan">
      <formula>0.0000001</formula>
    </cfRule>
    <cfRule type="cellIs" dxfId="4692" priority="4694" stopIfTrue="1" operator="greaterThan">
      <formula>0.0000001</formula>
    </cfRule>
    <cfRule type="cellIs" dxfId="4691" priority="4695" stopIfTrue="1" operator="equal">
      <formula>0</formula>
    </cfRule>
    <cfRule type="cellIs" dxfId="4690" priority="4696" stopIfTrue="1" operator="greaterThan">
      <formula>0.0000001</formula>
    </cfRule>
    <cfRule type="cellIs" dxfId="4689" priority="4697" stopIfTrue="1" operator="equal">
      <formula>0</formula>
    </cfRule>
    <cfRule type="cellIs" dxfId="4688" priority="4698" stopIfTrue="1" operator="greaterThan">
      <formula>0.0000001</formula>
    </cfRule>
    <cfRule type="cellIs" dxfId="4687" priority="4699" stopIfTrue="1" operator="equal">
      <formula>0</formula>
    </cfRule>
    <cfRule type="cellIs" dxfId="4686" priority="4700" stopIfTrue="1" operator="greaterThan">
      <formula>0.0000001</formula>
    </cfRule>
    <cfRule type="cellIs" dxfId="4685" priority="4701" stopIfTrue="1" operator="equal">
      <formula>0</formula>
    </cfRule>
    <cfRule type="cellIs" dxfId="4684" priority="4702" stopIfTrue="1" operator="greaterThan">
      <formula>0.0000001</formula>
    </cfRule>
    <cfRule type="cellIs" dxfId="4683" priority="4703" stopIfTrue="1" operator="equal">
      <formula>0</formula>
    </cfRule>
    <cfRule type="cellIs" dxfId="4682" priority="4704" stopIfTrue="1" operator="greaterThan">
      <formula>0.0000001</formula>
    </cfRule>
    <cfRule type="cellIs" dxfId="4681" priority="4982" stopIfTrue="1" operator="greaterThan">
      <formula>0.0000001</formula>
    </cfRule>
  </conditionalFormatting>
  <conditionalFormatting sqref="J25:N25">
    <cfRule type="cellIs" dxfId="4680" priority="4679" stopIfTrue="1" operator="equal">
      <formula>0</formula>
    </cfRule>
    <cfRule type="cellIs" dxfId="4679" priority="4684" stopIfTrue="1" operator="greaterThan">
      <formula>0.0000001</formula>
    </cfRule>
    <cfRule type="cellIs" dxfId="4678" priority="4966" stopIfTrue="1" operator="greaterThan">
      <formula>0.0000001</formula>
    </cfRule>
    <cfRule type="cellIs" dxfId="4677" priority="4959" stopIfTrue="1" operator="equal">
      <formula>0</formula>
    </cfRule>
    <cfRule type="cellIs" dxfId="4676" priority="4960" stopIfTrue="1" operator="greaterThan">
      <formula>0.0000001</formula>
    </cfRule>
    <cfRule type="cellIs" dxfId="4675" priority="4961" stopIfTrue="1" operator="equal">
      <formula>0</formula>
    </cfRule>
    <cfRule type="cellIs" dxfId="4674" priority="4962" stopIfTrue="1" operator="greaterThan">
      <formula>0.0000001</formula>
    </cfRule>
    <cfRule type="cellIs" dxfId="4673" priority="4963" stopIfTrue="1" operator="equal">
      <formula>0</formula>
    </cfRule>
    <cfRule type="cellIs" dxfId="4672" priority="4964" stopIfTrue="1" operator="greaterThan">
      <formula>0.0000001</formula>
    </cfRule>
    <cfRule type="cellIs" dxfId="4671" priority="4970" stopIfTrue="1" operator="greaterThan">
      <formula>0.0000001</formula>
    </cfRule>
    <cfRule type="cellIs" dxfId="4670" priority="4968" stopIfTrue="1" operator="greaterThan">
      <formula>0.0000001</formula>
    </cfRule>
    <cfRule type="cellIs" dxfId="4669" priority="4967" stopIfTrue="1" operator="equal">
      <formula>0</formula>
    </cfRule>
    <cfRule type="cellIs" dxfId="4668" priority="4682" stopIfTrue="1" operator="greaterThan">
      <formula>0.0000001</formula>
    </cfRule>
    <cfRule type="cellIs" dxfId="4667" priority="4683" stopIfTrue="1" operator="equal">
      <formula>0</formula>
    </cfRule>
    <cfRule type="cellIs" dxfId="4666" priority="4690" stopIfTrue="1" operator="greaterThan">
      <formula>0.0000001</formula>
    </cfRule>
    <cfRule type="cellIs" dxfId="4665" priority="4689" stopIfTrue="1" operator="equal">
      <formula>0</formula>
    </cfRule>
    <cfRule type="cellIs" dxfId="4664" priority="4681" stopIfTrue="1" operator="equal">
      <formula>0</formula>
    </cfRule>
    <cfRule type="cellIs" dxfId="4663" priority="4680" stopIfTrue="1" operator="greaterThan">
      <formula>0.0000001</formula>
    </cfRule>
    <cfRule type="cellIs" dxfId="4662" priority="4957" stopIfTrue="1" operator="equal">
      <formula>0</formula>
    </cfRule>
    <cfRule type="cellIs" dxfId="4661" priority="4678" stopIfTrue="1" operator="greaterThan">
      <formula>0.0000001</formula>
    </cfRule>
    <cfRule type="cellIs" dxfId="4660" priority="4688" stopIfTrue="1" operator="greaterThan">
      <formula>0.0000001</formula>
    </cfRule>
    <cfRule type="cellIs" dxfId="4659" priority="4687" stopIfTrue="1" operator="equal">
      <formula>0</formula>
    </cfRule>
    <cfRule type="cellIs" dxfId="4658" priority="4686" stopIfTrue="1" operator="greaterThan">
      <formula>0.0000001</formula>
    </cfRule>
    <cfRule type="cellIs" dxfId="4657" priority="4685" stopIfTrue="1" operator="equal">
      <formula>0</formula>
    </cfRule>
    <cfRule type="cellIs" dxfId="4656" priority="4965" stopIfTrue="1" operator="equal">
      <formula>0</formula>
    </cfRule>
    <cfRule type="cellIs" dxfId="4655" priority="4958" stopIfTrue="1" operator="greaterThan">
      <formula>0.0000001</formula>
    </cfRule>
  </conditionalFormatting>
  <conditionalFormatting sqref="J27:N27">
    <cfRule type="cellIs" dxfId="4654" priority="4944" stopIfTrue="1" operator="greaterThan">
      <formula>0.0000001</formula>
    </cfRule>
    <cfRule type="cellIs" dxfId="4653" priority="4945" stopIfTrue="1" operator="equal">
      <formula>0</formula>
    </cfRule>
    <cfRule type="cellIs" dxfId="4652" priority="4946" stopIfTrue="1" operator="greaterThan">
      <formula>0.0000001</formula>
    </cfRule>
    <cfRule type="cellIs" dxfId="4651" priority="4947" stopIfTrue="1" operator="equal">
      <formula>0</formula>
    </cfRule>
    <cfRule type="cellIs" dxfId="4650" priority="4948" stopIfTrue="1" operator="greaterThan">
      <formula>0.0000001</formula>
    </cfRule>
    <cfRule type="cellIs" dxfId="4649" priority="4949" stopIfTrue="1" operator="equal">
      <formula>0</formula>
    </cfRule>
    <cfRule type="cellIs" dxfId="4648" priority="4950" stopIfTrue="1" operator="greaterThan">
      <formula>0.0000001</formula>
    </cfRule>
    <cfRule type="cellIs" dxfId="4647" priority="4951" stopIfTrue="1" operator="equal">
      <formula>0</formula>
    </cfRule>
    <cfRule type="cellIs" dxfId="4646" priority="4952" stopIfTrue="1" operator="greaterThan">
      <formula>0.0000001</formula>
    </cfRule>
    <cfRule type="cellIs" dxfId="4645" priority="4953" stopIfTrue="1" operator="equal">
      <formula>0</formula>
    </cfRule>
    <cfRule type="cellIs" dxfId="4644" priority="4666" stopIfTrue="1" operator="greaterThan">
      <formula>0.0000001</formula>
    </cfRule>
    <cfRule type="cellIs" dxfId="4643" priority="4954" stopIfTrue="1" operator="greaterThan">
      <formula>0.0000001</formula>
    </cfRule>
    <cfRule type="cellIs" dxfId="4642" priority="4956" stopIfTrue="1" operator="greaterThan">
      <formula>0.0000001</formula>
    </cfRule>
    <cfRule type="cellIs" dxfId="4641" priority="4676" stopIfTrue="1" operator="greaterThan">
      <formula>0.0000001</formula>
    </cfRule>
    <cfRule type="cellIs" dxfId="4640" priority="4675" stopIfTrue="1" operator="equal">
      <formula>0</formula>
    </cfRule>
    <cfRule type="cellIs" dxfId="4639" priority="4674" stopIfTrue="1" operator="greaterThan">
      <formula>0.0000001</formula>
    </cfRule>
    <cfRule type="cellIs" dxfId="4638" priority="4673" stopIfTrue="1" operator="equal">
      <formula>0</formula>
    </cfRule>
    <cfRule type="cellIs" dxfId="4637" priority="4667" stopIfTrue="1" operator="equal">
      <formula>0</formula>
    </cfRule>
    <cfRule type="cellIs" dxfId="4636" priority="4670" stopIfTrue="1" operator="greaterThan">
      <formula>0.0000001</formula>
    </cfRule>
    <cfRule type="cellIs" dxfId="4635" priority="4671" stopIfTrue="1" operator="equal">
      <formula>0</formula>
    </cfRule>
    <cfRule type="cellIs" dxfId="4634" priority="4664" stopIfTrue="1" operator="greaterThan">
      <formula>0.0000001</formula>
    </cfRule>
    <cfRule type="cellIs" dxfId="4633" priority="4665" stopIfTrue="1" operator="equal">
      <formula>0</formula>
    </cfRule>
    <cfRule type="cellIs" dxfId="4632" priority="4668" stopIfTrue="1" operator="greaterThan">
      <formula>0.0000001</formula>
    </cfRule>
    <cfRule type="cellIs" dxfId="4631" priority="4669" stopIfTrue="1" operator="equal">
      <formula>0</formula>
    </cfRule>
    <cfRule type="cellIs" dxfId="4630" priority="4943" stopIfTrue="1" operator="equal">
      <formula>0</formula>
    </cfRule>
    <cfRule type="cellIs" dxfId="4629" priority="4672" stopIfTrue="1" operator="greaterThan">
      <formula>0.0000001</formula>
    </cfRule>
  </conditionalFormatting>
  <conditionalFormatting sqref="J29:N29">
    <cfRule type="cellIs" dxfId="4628" priority="4653" stopIfTrue="1" operator="equal">
      <formula>0</formula>
    </cfRule>
    <cfRule type="cellIs" dxfId="4627" priority="4936" stopIfTrue="1" operator="greaterThan">
      <formula>0.0000001</formula>
    </cfRule>
    <cfRule type="cellIs" dxfId="4626" priority="4654" stopIfTrue="1" operator="greaterThan">
      <formula>0.0000001</formula>
    </cfRule>
    <cfRule type="cellIs" dxfId="4625" priority="4930" stopIfTrue="1" operator="greaterThan">
      <formula>0.0000001</formula>
    </cfRule>
    <cfRule type="cellIs" dxfId="4624" priority="4931" stopIfTrue="1" operator="equal">
      <formula>0</formula>
    </cfRule>
    <cfRule type="cellIs" dxfId="4623" priority="4652" stopIfTrue="1" operator="greaterThan">
      <formula>0.0000001</formula>
    </cfRule>
    <cfRule type="cellIs" dxfId="4622" priority="4932" stopIfTrue="1" operator="greaterThan">
      <formula>0.0000001</formula>
    </cfRule>
    <cfRule type="cellIs" dxfId="4621" priority="4933" stopIfTrue="1" operator="equal">
      <formula>0</formula>
    </cfRule>
    <cfRule type="cellIs" dxfId="4620" priority="4934" stopIfTrue="1" operator="greaterThan">
      <formula>0.0000001</formula>
    </cfRule>
    <cfRule type="cellIs" dxfId="4619" priority="4935" stopIfTrue="1" operator="equal">
      <formula>0</formula>
    </cfRule>
    <cfRule type="cellIs" dxfId="4618" priority="4937" stopIfTrue="1" operator="equal">
      <formula>0</formula>
    </cfRule>
    <cfRule type="cellIs" dxfId="4617" priority="4651" stopIfTrue="1" operator="equal">
      <formula>0</formula>
    </cfRule>
    <cfRule type="cellIs" dxfId="4616" priority="4929" stopIfTrue="1" operator="equal">
      <formula>0</formula>
    </cfRule>
    <cfRule type="cellIs" dxfId="4615" priority="4660" stopIfTrue="1" operator="greaterThan">
      <formula>0.0000001</formula>
    </cfRule>
    <cfRule type="cellIs" dxfId="4614" priority="4939" stopIfTrue="1" operator="equal">
      <formula>0</formula>
    </cfRule>
    <cfRule type="cellIs" dxfId="4613" priority="4940" stopIfTrue="1" operator="greaterThan">
      <formula>0.0000001</formula>
    </cfRule>
    <cfRule type="cellIs" dxfId="4612" priority="4942" stopIfTrue="1" operator="greaterThan">
      <formula>0.0000001</formula>
    </cfRule>
    <cfRule type="cellIs" dxfId="4611" priority="4661" stopIfTrue="1" operator="equal">
      <formula>0</formula>
    </cfRule>
    <cfRule type="cellIs" dxfId="4610" priority="4662" stopIfTrue="1" operator="greaterThan">
      <formula>0.0000001</formula>
    </cfRule>
    <cfRule type="cellIs" dxfId="4609" priority="4938" stopIfTrue="1" operator="greaterThan">
      <formula>0.0000001</formula>
    </cfRule>
    <cfRule type="cellIs" dxfId="4608" priority="4656" stopIfTrue="1" operator="greaterThan">
      <formula>0.0000001</formula>
    </cfRule>
    <cfRule type="cellIs" dxfId="4607" priority="4655" stopIfTrue="1" operator="equal">
      <formula>0</formula>
    </cfRule>
    <cfRule type="cellIs" dxfId="4606" priority="4657" stopIfTrue="1" operator="equal">
      <formula>0</formula>
    </cfRule>
    <cfRule type="cellIs" dxfId="4605" priority="4658" stopIfTrue="1" operator="greaterThan">
      <formula>0.0000001</formula>
    </cfRule>
    <cfRule type="cellIs" dxfId="4604" priority="4659" stopIfTrue="1" operator="equal">
      <formula>0</formula>
    </cfRule>
    <cfRule type="cellIs" dxfId="4603" priority="4650" stopIfTrue="1" operator="greaterThan">
      <formula>0.0000001</formula>
    </cfRule>
  </conditionalFormatting>
  <conditionalFormatting sqref="J31:N31">
    <cfRule type="cellIs" dxfId="4602" priority="4917" stopIfTrue="1" operator="equal">
      <formula>0</formula>
    </cfRule>
    <cfRule type="cellIs" dxfId="4601" priority="4916" stopIfTrue="1" operator="greaterThan">
      <formula>0.0000001</formula>
    </cfRule>
    <cfRule type="cellIs" dxfId="4600" priority="4915" stopIfTrue="1" operator="equal">
      <formula>0</formula>
    </cfRule>
    <cfRule type="cellIs" dxfId="4599" priority="5031" stopIfTrue="1" operator="equal">
      <formula>0</formula>
    </cfRule>
    <cfRule type="cellIs" dxfId="4598" priority="5032" stopIfTrue="1" operator="greaterThan">
      <formula>0.0000001</formula>
    </cfRule>
    <cfRule type="cellIs" dxfId="4597" priority="4926" stopIfTrue="1" operator="greaterThan">
      <formula>0.0000001</formula>
    </cfRule>
    <cfRule type="cellIs" dxfId="4596" priority="5033" stopIfTrue="1" operator="equal">
      <formula>0</formula>
    </cfRule>
    <cfRule type="cellIs" dxfId="4595" priority="5034" stopIfTrue="1" operator="greaterThan">
      <formula>0.0000001</formula>
    </cfRule>
    <cfRule type="cellIs" dxfId="4594" priority="5035" stopIfTrue="1" operator="equal">
      <formula>0</formula>
    </cfRule>
    <cfRule type="cellIs" dxfId="4593" priority="5036" stopIfTrue="1" operator="greaterThan">
      <formula>0.0000001</formula>
    </cfRule>
    <cfRule type="cellIs" dxfId="4592" priority="5037" stopIfTrue="1" operator="equal">
      <formula>0</formula>
    </cfRule>
    <cfRule type="cellIs" dxfId="4591" priority="5038" stopIfTrue="1" operator="greaterThan">
      <formula>0.0000001</formula>
    </cfRule>
    <cfRule type="cellIs" dxfId="4590" priority="5040" stopIfTrue="1" operator="greaterThan">
      <formula>0.0000001</formula>
    </cfRule>
    <cfRule type="cellIs" dxfId="4589" priority="5027" stopIfTrue="1" operator="equal">
      <formula>0</formula>
    </cfRule>
    <cfRule type="cellIs" dxfId="4588" priority="5028" stopIfTrue="1" operator="greaterThan">
      <formula>0.0000001</formula>
    </cfRule>
    <cfRule type="cellIs" dxfId="4587" priority="4637" stopIfTrue="1" operator="equal">
      <formula>0</formula>
    </cfRule>
    <cfRule type="cellIs" dxfId="4586" priority="4747" stopIfTrue="1" operator="equal">
      <formula>0</formula>
    </cfRule>
    <cfRule type="cellIs" dxfId="4585" priority="4648" stopIfTrue="1" operator="greaterThan">
      <formula>0.0000001</formula>
    </cfRule>
    <cfRule type="cellIs" dxfId="4584" priority="4647" stopIfTrue="1" operator="equal">
      <formula>0</formula>
    </cfRule>
    <cfRule type="cellIs" dxfId="4583" priority="4646" stopIfTrue="1" operator="greaterThan">
      <formula>0.0000001</formula>
    </cfRule>
    <cfRule type="cellIs" dxfId="4582" priority="4645" stopIfTrue="1" operator="equal">
      <formula>0</formula>
    </cfRule>
    <cfRule type="cellIs" dxfId="4581" priority="4644" stopIfTrue="1" operator="greaterThan">
      <formula>0.0000001</formula>
    </cfRule>
    <cfRule type="cellIs" dxfId="4580" priority="4643" stopIfTrue="1" operator="equal">
      <formula>0</formula>
    </cfRule>
    <cfRule type="cellIs" dxfId="4579" priority="4642" stopIfTrue="1" operator="greaterThan">
      <formula>0.0000001</formula>
    </cfRule>
    <cfRule type="cellIs" dxfId="4578" priority="4641" stopIfTrue="1" operator="equal">
      <formula>0</formula>
    </cfRule>
    <cfRule type="cellIs" dxfId="4577" priority="4640" stopIfTrue="1" operator="greaterThan">
      <formula>0.0000001</formula>
    </cfRule>
    <cfRule type="cellIs" dxfId="4576" priority="4639" stopIfTrue="1" operator="equal">
      <formula>0</formula>
    </cfRule>
    <cfRule type="cellIs" dxfId="4575" priority="4638" stopIfTrue="1" operator="greaterThan">
      <formula>0.0000001</formula>
    </cfRule>
    <cfRule type="cellIs" dxfId="4574" priority="4636" stopIfTrue="1" operator="greaterThan">
      <formula>0.0000001</formula>
    </cfRule>
    <cfRule type="cellIs" dxfId="4573" priority="4760" stopIfTrue="1" operator="greaterThan">
      <formula>0.0000001</formula>
    </cfRule>
    <cfRule type="cellIs" dxfId="4572" priority="4759" stopIfTrue="1" operator="equal">
      <formula>0</formula>
    </cfRule>
    <cfRule type="cellIs" dxfId="4571" priority="4758" stopIfTrue="1" operator="greaterThan">
      <formula>0.0000001</formula>
    </cfRule>
    <cfRule type="cellIs" dxfId="4570" priority="4757" stopIfTrue="1" operator="equal">
      <formula>0</formula>
    </cfRule>
    <cfRule type="cellIs" dxfId="4569" priority="4756" stopIfTrue="1" operator="greaterThan">
      <formula>0.0000001</formula>
    </cfRule>
    <cfRule type="cellIs" dxfId="4568" priority="4755" stopIfTrue="1" operator="equal">
      <formula>0</formula>
    </cfRule>
    <cfRule type="cellIs" dxfId="4567" priority="4754" stopIfTrue="1" operator="greaterThan">
      <formula>0.0000001</formula>
    </cfRule>
    <cfRule type="cellIs" dxfId="4566" priority="4753" stopIfTrue="1" operator="equal">
      <formula>0</formula>
    </cfRule>
    <cfRule type="cellIs" dxfId="4565" priority="4752" stopIfTrue="1" operator="greaterThan">
      <formula>0.0000001</formula>
    </cfRule>
    <cfRule type="cellIs" dxfId="4564" priority="4751" stopIfTrue="1" operator="equal">
      <formula>0</formula>
    </cfRule>
    <cfRule type="cellIs" dxfId="4563" priority="4750" stopIfTrue="1" operator="greaterThan">
      <formula>0.0000001</formula>
    </cfRule>
    <cfRule type="cellIs" dxfId="4562" priority="4749" stopIfTrue="1" operator="equal">
      <formula>0</formula>
    </cfRule>
    <cfRule type="cellIs" dxfId="4561" priority="4748" stopIfTrue="1" operator="greaterThan">
      <formula>0.0000001</formula>
    </cfRule>
    <cfRule type="cellIs" dxfId="4560" priority="5029" stopIfTrue="1" operator="equal">
      <formula>0</formula>
    </cfRule>
    <cfRule type="cellIs" dxfId="4559" priority="5030" stopIfTrue="1" operator="greaterThan">
      <formula>0.0000001</formula>
    </cfRule>
    <cfRule type="cellIs" dxfId="4558" priority="4928" stopIfTrue="1" operator="greaterThan">
      <formula>0.0000001</formula>
    </cfRule>
    <cfRule type="cellIs" dxfId="4557" priority="4927" stopIfTrue="1" operator="equal">
      <formula>0</formula>
    </cfRule>
    <cfRule type="cellIs" dxfId="4556" priority="4925" stopIfTrue="1" operator="equal">
      <formula>0</formula>
    </cfRule>
    <cfRule type="cellIs" dxfId="4555" priority="4924" stopIfTrue="1" operator="greaterThan">
      <formula>0.0000001</formula>
    </cfRule>
    <cfRule type="cellIs" dxfId="4554" priority="4923" stopIfTrue="1" operator="equal">
      <formula>0</formula>
    </cfRule>
    <cfRule type="cellIs" dxfId="4553" priority="4922" stopIfTrue="1" operator="greaterThan">
      <formula>0.0000001</formula>
    </cfRule>
    <cfRule type="cellIs" dxfId="4552" priority="4921" stopIfTrue="1" operator="equal">
      <formula>0</formula>
    </cfRule>
    <cfRule type="cellIs" dxfId="4551" priority="4920" stopIfTrue="1" operator="greaterThan">
      <formula>0.0000001</formula>
    </cfRule>
    <cfRule type="cellIs" dxfId="4550" priority="4919" stopIfTrue="1" operator="equal">
      <formula>0</formula>
    </cfRule>
    <cfRule type="cellIs" dxfId="4549" priority="4918" stopIfTrue="1" operator="greaterThan">
      <formula>0.0000001</formula>
    </cfRule>
  </conditionalFormatting>
  <conditionalFormatting sqref="J33:N33">
    <cfRule type="cellIs" dxfId="4548" priority="4628" stopIfTrue="1" operator="greaterThan">
      <formula>0.0000001</formula>
    </cfRule>
    <cfRule type="cellIs" dxfId="4547" priority="4627" stopIfTrue="1" operator="equal">
      <formula>0</formula>
    </cfRule>
    <cfRule type="cellIs" dxfId="4546" priority="4626" stopIfTrue="1" operator="greaterThan">
      <formula>0.0000001</formula>
    </cfRule>
    <cfRule type="cellIs" dxfId="4545" priority="4625" stopIfTrue="1" operator="equal">
      <formula>0</formula>
    </cfRule>
    <cfRule type="cellIs" dxfId="4544" priority="4624" stopIfTrue="1" operator="greaterThan">
      <formula>0.0000001</formula>
    </cfRule>
    <cfRule type="cellIs" dxfId="4543" priority="4623" stopIfTrue="1" operator="equal">
      <formula>0</formula>
    </cfRule>
    <cfRule type="cellIs" dxfId="4542" priority="4517" stopIfTrue="1" operator="equal">
      <formula>0</formula>
    </cfRule>
    <cfRule type="cellIs" dxfId="4541" priority="4621" stopIfTrue="1" operator="equal">
      <formula>0</formula>
    </cfRule>
    <cfRule type="cellIs" dxfId="4540" priority="4793" stopIfTrue="1" operator="equal">
      <formula>0</formula>
    </cfRule>
    <cfRule type="cellIs" dxfId="4539" priority="4792" stopIfTrue="1" operator="greaterThan">
      <formula>0.0000001</formula>
    </cfRule>
    <cfRule type="cellIs" dxfId="4538" priority="4791" stopIfTrue="1" operator="equal">
      <formula>0</formula>
    </cfRule>
    <cfRule type="cellIs" dxfId="4537" priority="4790" stopIfTrue="1" operator="greaterThan">
      <formula>0.0000001</formula>
    </cfRule>
    <cfRule type="cellIs" dxfId="4536" priority="4789" stopIfTrue="1" operator="equal">
      <formula>0</formula>
    </cfRule>
    <cfRule type="cellIs" dxfId="4535" priority="4805" stopIfTrue="1" operator="equal">
      <formula>0</formula>
    </cfRule>
    <cfRule type="cellIs" dxfId="4534" priority="4804" stopIfTrue="1" operator="greaterThan">
      <formula>0.0000001</formula>
    </cfRule>
    <cfRule type="cellIs" dxfId="4533" priority="4803" stopIfTrue="1" operator="equal">
      <formula>0</formula>
    </cfRule>
    <cfRule type="cellIs" dxfId="4532" priority="4807" stopIfTrue="1" operator="equal">
      <formula>0</formula>
    </cfRule>
    <cfRule type="cellIs" dxfId="4531" priority="4802" stopIfTrue="1" operator="greaterThan">
      <formula>0.0000001</formula>
    </cfRule>
    <cfRule type="cellIs" dxfId="4530" priority="4801" stopIfTrue="1" operator="equal">
      <formula>0</formula>
    </cfRule>
    <cfRule type="cellIs" dxfId="4529" priority="4800" stopIfTrue="1" operator="greaterThan">
      <formula>0.0000001</formula>
    </cfRule>
    <cfRule type="cellIs" dxfId="4528" priority="4799" stopIfTrue="1" operator="equal">
      <formula>0</formula>
    </cfRule>
    <cfRule type="cellIs" dxfId="4527" priority="4808" stopIfTrue="1" operator="greaterThan">
      <formula>0.0000001</formula>
    </cfRule>
    <cfRule type="cellIs" dxfId="4526" priority="4809" stopIfTrue="1" operator="equal">
      <formula>0</formula>
    </cfRule>
    <cfRule type="cellIs" dxfId="4525" priority="4810" stopIfTrue="1" operator="greaterThan">
      <formula>0.0000001</formula>
    </cfRule>
    <cfRule type="cellIs" dxfId="4524" priority="4811" stopIfTrue="1" operator="equal">
      <formula>0</formula>
    </cfRule>
    <cfRule type="cellIs" dxfId="4523" priority="4812" stopIfTrue="1" operator="greaterThan">
      <formula>0.0000001</formula>
    </cfRule>
    <cfRule type="cellIs" dxfId="4522" priority="4813" stopIfTrue="1" operator="equal">
      <formula>0</formula>
    </cfRule>
    <cfRule type="cellIs" dxfId="4521" priority="4814" stopIfTrue="1" operator="greaterThan">
      <formula>0.0000001</formula>
    </cfRule>
    <cfRule type="cellIs" dxfId="4520" priority="4815" stopIfTrue="1" operator="equal">
      <formula>0</formula>
    </cfRule>
    <cfRule type="cellIs" dxfId="4519" priority="4816" stopIfTrue="1" operator="greaterThan">
      <formula>0.0000001</formula>
    </cfRule>
    <cfRule type="cellIs" dxfId="4518" priority="4536" stopIfTrue="1" operator="greaterThan">
      <formula>0.0000001</formula>
    </cfRule>
    <cfRule type="cellIs" dxfId="4517" priority="4535" stopIfTrue="1" operator="equal">
      <formula>0</formula>
    </cfRule>
    <cfRule type="cellIs" dxfId="4516" priority="4798" stopIfTrue="1" operator="greaterThan">
      <formula>0.0000001</formula>
    </cfRule>
    <cfRule type="cellIs" dxfId="4515" priority="4534" stopIfTrue="1" operator="greaterThan">
      <formula>0.0000001</formula>
    </cfRule>
    <cfRule type="cellIs" dxfId="4514" priority="4533" stopIfTrue="1" operator="equal">
      <formula>0</formula>
    </cfRule>
    <cfRule type="cellIs" dxfId="4513" priority="4532" stopIfTrue="1" operator="greaterThan">
      <formula>0.0000001</formula>
    </cfRule>
    <cfRule type="cellIs" dxfId="4512" priority="4531" stopIfTrue="1" operator="equal">
      <formula>0</formula>
    </cfRule>
    <cfRule type="cellIs" dxfId="4511" priority="4530" stopIfTrue="1" operator="greaterThan">
      <formula>0.0000001</formula>
    </cfRule>
    <cfRule type="cellIs" dxfId="4510" priority="4529" stopIfTrue="1" operator="equal">
      <formula>0</formula>
    </cfRule>
    <cfRule type="cellIs" dxfId="4509" priority="4528" stopIfTrue="1" operator="greaterThan">
      <formula>0.0000001</formula>
    </cfRule>
    <cfRule type="cellIs" dxfId="4508" priority="4527" stopIfTrue="1" operator="equal">
      <formula>0</formula>
    </cfRule>
    <cfRule type="cellIs" dxfId="4507" priority="4526" stopIfTrue="1" operator="greaterThan">
      <formula>0.0000001</formula>
    </cfRule>
    <cfRule type="cellIs" dxfId="4506" priority="4525" stopIfTrue="1" operator="equal">
      <formula>0</formula>
    </cfRule>
    <cfRule type="cellIs" dxfId="4505" priority="4524" stopIfTrue="1" operator="greaterThan">
      <formula>0.0000001</formula>
    </cfRule>
    <cfRule type="cellIs" dxfId="4504" priority="4523" stopIfTrue="1" operator="equal">
      <formula>0</formula>
    </cfRule>
    <cfRule type="cellIs" dxfId="4503" priority="4522" stopIfTrue="1" operator="greaterThan">
      <formula>0.0000001</formula>
    </cfRule>
    <cfRule type="cellIs" dxfId="4502" priority="4797" stopIfTrue="1" operator="equal">
      <formula>0</formula>
    </cfRule>
    <cfRule type="cellIs" dxfId="4501" priority="4521" stopIfTrue="1" operator="equal">
      <formula>0</formula>
    </cfRule>
    <cfRule type="cellIs" dxfId="4500" priority="4520" stopIfTrue="1" operator="greaterThan">
      <formula>0.0000001</formula>
    </cfRule>
    <cfRule type="cellIs" dxfId="4499" priority="4519" stopIfTrue="1" operator="equal">
      <formula>0</formula>
    </cfRule>
    <cfRule type="cellIs" dxfId="4498" priority="4516" stopIfTrue="1" operator="greaterThan">
      <formula>0.0000001</formula>
    </cfRule>
    <cfRule type="cellIs" dxfId="4497" priority="4518" stopIfTrue="1" operator="greaterThan">
      <formula>0.0000001</formula>
    </cfRule>
    <cfRule type="cellIs" dxfId="4496" priority="4515" stopIfTrue="1" operator="equal">
      <formula>0</formula>
    </cfRule>
    <cfRule type="cellIs" dxfId="4495" priority="4514" stopIfTrue="1" operator="greaterThan">
      <formula>0.0000001</formula>
    </cfRule>
    <cfRule type="cellIs" dxfId="4494" priority="4513" stopIfTrue="1" operator="equal">
      <formula>0</formula>
    </cfRule>
    <cfRule type="cellIs" dxfId="4493" priority="4512" stopIfTrue="1" operator="greaterThan">
      <formula>0.0000001</formula>
    </cfRule>
    <cfRule type="cellIs" dxfId="4492" priority="4511" stopIfTrue="1" operator="equal">
      <formula>0</formula>
    </cfRule>
    <cfRule type="cellIs" dxfId="4491" priority="4510" stopIfTrue="1" operator="greaterThan">
      <formula>0.0000001</formula>
    </cfRule>
    <cfRule type="cellIs" dxfId="4490" priority="4901" stopIfTrue="1" operator="equal">
      <formula>0</formula>
    </cfRule>
    <cfRule type="cellIs" dxfId="4489" priority="4796" stopIfTrue="1" operator="greaterThan">
      <formula>0.0000001</formula>
    </cfRule>
    <cfRule type="cellIs" dxfId="4488" priority="4795" stopIfTrue="1" operator="equal">
      <formula>0</formula>
    </cfRule>
    <cfRule type="cellIs" dxfId="4487" priority="4902" stopIfTrue="1" operator="greaterThan">
      <formula>0.0000001</formula>
    </cfRule>
    <cfRule type="cellIs" dxfId="4486" priority="4903" stopIfTrue="1" operator="equal">
      <formula>0</formula>
    </cfRule>
    <cfRule type="cellIs" dxfId="4485" priority="4904" stopIfTrue="1" operator="greaterThan">
      <formula>0.0000001</formula>
    </cfRule>
    <cfRule type="cellIs" dxfId="4484" priority="4905" stopIfTrue="1" operator="equal">
      <formula>0</formula>
    </cfRule>
    <cfRule type="cellIs" dxfId="4483" priority="4906" stopIfTrue="1" operator="greaterThan">
      <formula>0.0000001</formula>
    </cfRule>
    <cfRule type="cellIs" dxfId="4482" priority="4907" stopIfTrue="1" operator="equal">
      <formula>0</formula>
    </cfRule>
    <cfRule type="cellIs" dxfId="4481" priority="4908" stopIfTrue="1" operator="greaterThan">
      <formula>0.0000001</formula>
    </cfRule>
    <cfRule type="cellIs" dxfId="4480" priority="4909" stopIfTrue="1" operator="equal">
      <formula>0</formula>
    </cfRule>
    <cfRule type="cellIs" dxfId="4479" priority="4910" stopIfTrue="1" operator="greaterThan">
      <formula>0.0000001</formula>
    </cfRule>
    <cfRule type="cellIs" dxfId="4478" priority="4911" stopIfTrue="1" operator="equal">
      <formula>0</formula>
    </cfRule>
    <cfRule type="cellIs" dxfId="4477" priority="4912" stopIfTrue="1" operator="greaterThan">
      <formula>0.0000001</formula>
    </cfRule>
    <cfRule type="cellIs" dxfId="4476" priority="4914" stopIfTrue="1" operator="greaterThan">
      <formula>0.0000001</formula>
    </cfRule>
    <cfRule type="cellIs" dxfId="4475" priority="4806" stopIfTrue="1" operator="greaterThan">
      <formula>0.0000001</formula>
    </cfRule>
    <cfRule type="cellIs" dxfId="4474" priority="4794" stopIfTrue="1" operator="greaterThan">
      <formula>0.0000001</formula>
    </cfRule>
    <cfRule type="cellIs" dxfId="4473" priority="4634" stopIfTrue="1" operator="greaterThan">
      <formula>0.0000001</formula>
    </cfRule>
    <cfRule type="cellIs" dxfId="4472" priority="4633" stopIfTrue="1" operator="equal">
      <formula>0</formula>
    </cfRule>
    <cfRule type="cellIs" dxfId="4471" priority="4632" stopIfTrue="1" operator="greaterThan">
      <formula>0.0000001</formula>
    </cfRule>
    <cfRule type="cellIs" dxfId="4470" priority="4631" stopIfTrue="1" operator="equal">
      <formula>0</formula>
    </cfRule>
    <cfRule type="cellIs" dxfId="4469" priority="4630" stopIfTrue="1" operator="greaterThan">
      <formula>0.0000001</formula>
    </cfRule>
    <cfRule type="cellIs" dxfId="4468" priority="4629" stopIfTrue="1" operator="equal">
      <formula>0</formula>
    </cfRule>
    <cfRule type="cellIs" dxfId="4467" priority="4622" stopIfTrue="1" operator="greaterThan">
      <formula>0.0000001</formula>
    </cfRule>
  </conditionalFormatting>
  <conditionalFormatting sqref="J35:N35">
    <cfRule type="cellIs" dxfId="4466" priority="4900" stopIfTrue="1" operator="greaterThan">
      <formula>0.0000001</formula>
    </cfRule>
    <cfRule type="cellIs" dxfId="4465" priority="4898" stopIfTrue="1" operator="greaterThan">
      <formula>0.0000001</formula>
    </cfRule>
    <cfRule type="cellIs" dxfId="4464" priority="4897" stopIfTrue="1" operator="equal">
      <formula>0</formula>
    </cfRule>
    <cfRule type="cellIs" dxfId="4463" priority="4896" stopIfTrue="1" operator="greaterThan">
      <formula>0.0000001</formula>
    </cfRule>
    <cfRule type="cellIs" dxfId="4462" priority="4895" stopIfTrue="1" operator="equal">
      <formula>0</formula>
    </cfRule>
    <cfRule type="cellIs" dxfId="4461" priority="4894" stopIfTrue="1" operator="greaterThan">
      <formula>0.0000001</formula>
    </cfRule>
    <cfRule type="cellIs" dxfId="4460" priority="4893" stopIfTrue="1" operator="equal">
      <formula>0</formula>
    </cfRule>
    <cfRule type="cellIs" dxfId="4459" priority="4892" stopIfTrue="1" operator="greaterThan">
      <formula>0.0000001</formula>
    </cfRule>
    <cfRule type="cellIs" dxfId="4458" priority="4891" stopIfTrue="1" operator="equal">
      <formula>0</formula>
    </cfRule>
    <cfRule type="cellIs" dxfId="4457" priority="4890" stopIfTrue="1" operator="greaterThan">
      <formula>0.0000001</formula>
    </cfRule>
    <cfRule type="cellIs" dxfId="4456" priority="4889" stopIfTrue="1" operator="equal">
      <formula>0</formula>
    </cfRule>
    <cfRule type="cellIs" dxfId="4455" priority="4888" stopIfTrue="1" operator="greaterThan">
      <formula>0.0000001</formula>
    </cfRule>
    <cfRule type="cellIs" dxfId="4454" priority="4887" stopIfTrue="1" operator="equal">
      <formula>0</formula>
    </cfRule>
    <cfRule type="cellIs" dxfId="4453" priority="4498" stopIfTrue="1" operator="greaterThan">
      <formula>0.0000001</formula>
    </cfRule>
    <cfRule type="cellIs" dxfId="4452" priority="4497" stopIfTrue="1" operator="equal">
      <formula>0</formula>
    </cfRule>
    <cfRule type="cellIs" dxfId="4451" priority="4496" stopIfTrue="1" operator="greaterThan">
      <formula>0.0000001</formula>
    </cfRule>
    <cfRule type="cellIs" dxfId="4450" priority="4495" stopIfTrue="1" operator="equal">
      <formula>0</formula>
    </cfRule>
    <cfRule type="cellIs" dxfId="4449" priority="4494" stopIfTrue="1" operator="greaterThan">
      <formula>0.0000001</formula>
    </cfRule>
    <cfRule type="cellIs" dxfId="4448" priority="4493" stopIfTrue="1" operator="equal">
      <formula>0</formula>
    </cfRule>
    <cfRule type="cellIs" dxfId="4447" priority="4492" stopIfTrue="1" operator="greaterThan">
      <formula>0.0000001</formula>
    </cfRule>
    <cfRule type="cellIs" dxfId="4446" priority="4491" stopIfTrue="1" operator="equal">
      <formula>0</formula>
    </cfRule>
    <cfRule type="cellIs" dxfId="4445" priority="4490" stopIfTrue="1" operator="greaterThan">
      <formula>0.0000001</formula>
    </cfRule>
    <cfRule type="cellIs" dxfId="4444" priority="4489" stopIfTrue="1" operator="equal">
      <formula>0</formula>
    </cfRule>
    <cfRule type="cellIs" dxfId="4443" priority="4488" stopIfTrue="1" operator="greaterThan">
      <formula>0.0000001</formula>
    </cfRule>
    <cfRule type="cellIs" dxfId="4442" priority="4487" stopIfTrue="1" operator="equal">
      <formula>0</formula>
    </cfRule>
    <cfRule type="cellIs" dxfId="4441" priority="4486" stopIfTrue="1" operator="greaterThan">
      <formula>0.0000001</formula>
    </cfRule>
    <cfRule type="cellIs" dxfId="4440" priority="4485" stopIfTrue="1" operator="equal">
      <formula>0</formula>
    </cfRule>
    <cfRule type="cellIs" dxfId="4439" priority="4484" stopIfTrue="1" operator="greaterThan">
      <formula>0.0000001</formula>
    </cfRule>
    <cfRule type="cellIs" dxfId="4438" priority="4483" stopIfTrue="1" operator="equal">
      <formula>0</formula>
    </cfRule>
    <cfRule type="cellIs" dxfId="4437" priority="4482" stopIfTrue="1" operator="greaterThan">
      <formula>0.0000001</formula>
    </cfRule>
    <cfRule type="cellIs" dxfId="4436" priority="4788" stopIfTrue="1" operator="greaterThan">
      <formula>0.0000001</formula>
    </cfRule>
    <cfRule type="cellIs" dxfId="4435" priority="4787" stopIfTrue="1" operator="equal">
      <formula>0</formula>
    </cfRule>
    <cfRule type="cellIs" dxfId="4434" priority="4786" stopIfTrue="1" operator="greaterThan">
      <formula>0.0000001</formula>
    </cfRule>
    <cfRule type="cellIs" dxfId="4433" priority="4785" stopIfTrue="1" operator="equal">
      <formula>0</formula>
    </cfRule>
    <cfRule type="cellIs" dxfId="4432" priority="4784" stopIfTrue="1" operator="greaterThan">
      <formula>0.0000001</formula>
    </cfRule>
    <cfRule type="cellIs" dxfId="4431" priority="4783" stopIfTrue="1" operator="equal">
      <formula>0</formula>
    </cfRule>
    <cfRule type="cellIs" dxfId="4430" priority="4782" stopIfTrue="1" operator="greaterThan">
      <formula>0.0000001</formula>
    </cfRule>
    <cfRule type="cellIs" dxfId="4429" priority="4781" stopIfTrue="1" operator="equal">
      <formula>0</formula>
    </cfRule>
    <cfRule type="cellIs" dxfId="4428" priority="4780" stopIfTrue="1" operator="greaterThan">
      <formula>0.0000001</formula>
    </cfRule>
    <cfRule type="cellIs" dxfId="4427" priority="4779" stopIfTrue="1" operator="equal">
      <formula>0</formula>
    </cfRule>
    <cfRule type="cellIs" dxfId="4426" priority="4778" stopIfTrue="1" operator="greaterThan">
      <formula>0.0000001</formula>
    </cfRule>
    <cfRule type="cellIs" dxfId="4425" priority="4777" stopIfTrue="1" operator="equal">
      <formula>0</formula>
    </cfRule>
    <cfRule type="cellIs" dxfId="4424" priority="4776" stopIfTrue="1" operator="greaterThan">
      <formula>0.0000001</formula>
    </cfRule>
    <cfRule type="cellIs" dxfId="4423" priority="4775" stopIfTrue="1" operator="equal">
      <formula>0</formula>
    </cfRule>
    <cfRule type="cellIs" dxfId="4422" priority="4774" stopIfTrue="1" operator="greaterThan">
      <formula>0.0000001</formula>
    </cfRule>
    <cfRule type="cellIs" dxfId="4421" priority="4773" stopIfTrue="1" operator="equal">
      <formula>0</formula>
    </cfRule>
    <cfRule type="cellIs" dxfId="4420" priority="4772" stopIfTrue="1" operator="greaterThan">
      <formula>0.0000001</formula>
    </cfRule>
    <cfRule type="cellIs" dxfId="4419" priority="4771" stopIfTrue="1" operator="equal">
      <formula>0</formula>
    </cfRule>
    <cfRule type="cellIs" dxfId="4418" priority="4770" stopIfTrue="1" operator="greaterThan">
      <formula>0.0000001</formula>
    </cfRule>
    <cfRule type="cellIs" dxfId="4417" priority="4769" stopIfTrue="1" operator="equal">
      <formula>0</formula>
    </cfRule>
    <cfRule type="cellIs" dxfId="4416" priority="4768" stopIfTrue="1" operator="greaterThan">
      <formula>0.0000001</formula>
    </cfRule>
    <cfRule type="cellIs" dxfId="4415" priority="4767" stopIfTrue="1" operator="equal">
      <formula>0</formula>
    </cfRule>
    <cfRule type="cellIs" dxfId="4414" priority="4766" stopIfTrue="1" operator="greaterThan">
      <formula>0.0000001</formula>
    </cfRule>
    <cfRule type="cellIs" dxfId="4413" priority="4765" stopIfTrue="1" operator="equal">
      <formula>0</formula>
    </cfRule>
    <cfRule type="cellIs" dxfId="4412" priority="4764" stopIfTrue="1" operator="greaterThan">
      <formula>0.0000001</formula>
    </cfRule>
    <cfRule type="cellIs" dxfId="4411" priority="4763" stopIfTrue="1" operator="equal">
      <formula>0</formula>
    </cfRule>
    <cfRule type="cellIs" dxfId="4410" priority="4762" stopIfTrue="1" operator="greaterThan">
      <formula>0.0000001</formula>
    </cfRule>
    <cfRule type="cellIs" dxfId="4409" priority="4761" stopIfTrue="1" operator="equal">
      <formula>0</formula>
    </cfRule>
    <cfRule type="cellIs" dxfId="4408" priority="4620" stopIfTrue="1" operator="greaterThan">
      <formula>0.0000001</formula>
    </cfRule>
    <cfRule type="cellIs" dxfId="4407" priority="4619" stopIfTrue="1" operator="equal">
      <formula>0</formula>
    </cfRule>
    <cfRule type="cellIs" dxfId="4406" priority="4618" stopIfTrue="1" operator="greaterThan">
      <formula>0.0000001</formula>
    </cfRule>
    <cfRule type="cellIs" dxfId="4405" priority="4617" stopIfTrue="1" operator="equal">
      <formula>0</formula>
    </cfRule>
    <cfRule type="cellIs" dxfId="4404" priority="4616" stopIfTrue="1" operator="greaterThan">
      <formula>0.0000001</formula>
    </cfRule>
    <cfRule type="cellIs" dxfId="4403" priority="4615" stopIfTrue="1" operator="equal">
      <formula>0</formula>
    </cfRule>
    <cfRule type="cellIs" dxfId="4402" priority="4614" stopIfTrue="1" operator="greaterThan">
      <formula>0.0000001</formula>
    </cfRule>
    <cfRule type="cellIs" dxfId="4401" priority="4613" stopIfTrue="1" operator="equal">
      <formula>0</formula>
    </cfRule>
    <cfRule type="cellIs" dxfId="4400" priority="4612" stopIfTrue="1" operator="greaterThan">
      <formula>0.0000001</formula>
    </cfRule>
    <cfRule type="cellIs" dxfId="4399" priority="4611" stopIfTrue="1" operator="equal">
      <formula>0</formula>
    </cfRule>
    <cfRule type="cellIs" dxfId="4398" priority="4610" stopIfTrue="1" operator="greaterThan">
      <formula>0.0000001</formula>
    </cfRule>
    <cfRule type="cellIs" dxfId="4397" priority="4609" stopIfTrue="1" operator="equal">
      <formula>0</formula>
    </cfRule>
    <cfRule type="cellIs" dxfId="4396" priority="4608" stopIfTrue="1" operator="greaterThan">
      <formula>0.0000001</formula>
    </cfRule>
    <cfRule type="cellIs" dxfId="4395" priority="4607" stopIfTrue="1" operator="equal">
      <formula>0</formula>
    </cfRule>
    <cfRule type="cellIs" dxfId="4394" priority="4508" stopIfTrue="1" operator="greaterThan">
      <formula>0.0000001</formula>
    </cfRule>
    <cfRule type="cellIs" dxfId="4393" priority="4507" stopIfTrue="1" operator="equal">
      <formula>0</formula>
    </cfRule>
    <cfRule type="cellIs" dxfId="4392" priority="4506" stopIfTrue="1" operator="greaterThan">
      <formula>0.0000001</formula>
    </cfRule>
    <cfRule type="cellIs" dxfId="4391" priority="4505" stopIfTrue="1" operator="equal">
      <formula>0</formula>
    </cfRule>
    <cfRule type="cellIs" dxfId="4390" priority="4504" stopIfTrue="1" operator="greaterThan">
      <formula>0.0000001</formula>
    </cfRule>
    <cfRule type="cellIs" dxfId="4389" priority="4503" stopIfTrue="1" operator="equal">
      <formula>0</formula>
    </cfRule>
    <cfRule type="cellIs" dxfId="4388" priority="4502" stopIfTrue="1" operator="greaterThan">
      <formula>0.0000001</formula>
    </cfRule>
    <cfRule type="cellIs" dxfId="4387" priority="4501" stopIfTrue="1" operator="equal">
      <formula>0</formula>
    </cfRule>
    <cfRule type="cellIs" dxfId="4386" priority="4500" stopIfTrue="1" operator="greaterThan">
      <formula>0.0000001</formula>
    </cfRule>
    <cfRule type="cellIs" dxfId="4385" priority="4499" stopIfTrue="1" operator="equal">
      <formula>0</formula>
    </cfRule>
  </conditionalFormatting>
  <conditionalFormatting sqref="J37:N37">
    <cfRule type="cellIs" dxfId="4384" priority="4886" stopIfTrue="1" operator="greaterThan">
      <formula>0.0000001</formula>
    </cfRule>
    <cfRule type="cellIs" dxfId="4383" priority="4884" stopIfTrue="1" operator="greaterThan">
      <formula>0.0000001</formula>
    </cfRule>
    <cfRule type="cellIs" dxfId="4382" priority="4883" stopIfTrue="1" operator="equal">
      <formula>0</formula>
    </cfRule>
    <cfRule type="cellIs" dxfId="4381" priority="4882" stopIfTrue="1" operator="greaterThan">
      <formula>0.0000001</formula>
    </cfRule>
    <cfRule type="cellIs" dxfId="4380" priority="4881" stopIfTrue="1" operator="equal">
      <formula>0</formula>
    </cfRule>
    <cfRule type="cellIs" dxfId="4379" priority="4880" stopIfTrue="1" operator="greaterThan">
      <formula>0.0000001</formula>
    </cfRule>
    <cfRule type="cellIs" dxfId="4378" priority="4879" stopIfTrue="1" operator="equal">
      <formula>0</formula>
    </cfRule>
    <cfRule type="cellIs" dxfId="4377" priority="4878" stopIfTrue="1" operator="greaterThan">
      <formula>0.0000001</formula>
    </cfRule>
    <cfRule type="cellIs" dxfId="4376" priority="4877" stopIfTrue="1" operator="equal">
      <formula>0</formula>
    </cfRule>
    <cfRule type="cellIs" dxfId="4375" priority="4876" stopIfTrue="1" operator="greaterThan">
      <formula>0.0000001</formula>
    </cfRule>
    <cfRule type="cellIs" dxfId="4374" priority="4875" stopIfTrue="1" operator="equal">
      <formula>0</formula>
    </cfRule>
    <cfRule type="cellIs" dxfId="4373" priority="4874" stopIfTrue="1" operator="greaterThan">
      <formula>0.0000001</formula>
    </cfRule>
    <cfRule type="cellIs" dxfId="4372" priority="4873" stopIfTrue="1" operator="equal">
      <formula>0</formula>
    </cfRule>
    <cfRule type="cellIs" dxfId="4371" priority="4604" stopIfTrue="1" operator="greaterThan">
      <formula>0.0000001</formula>
    </cfRule>
    <cfRule type="cellIs" dxfId="4370" priority="4605" stopIfTrue="1" operator="equal">
      <formula>0</formula>
    </cfRule>
    <cfRule type="cellIs" dxfId="4369" priority="4606" stopIfTrue="1" operator="greaterThan">
      <formula>0.0000001</formula>
    </cfRule>
    <cfRule type="cellIs" dxfId="4368" priority="4601" stopIfTrue="1" operator="equal">
      <formula>0</formula>
    </cfRule>
    <cfRule type="cellIs" dxfId="4367" priority="4594" stopIfTrue="1" operator="greaterThan">
      <formula>0.0000001</formula>
    </cfRule>
    <cfRule type="cellIs" dxfId="4366" priority="4600" stopIfTrue="1" operator="greaterThan">
      <formula>0.0000001</formula>
    </cfRule>
    <cfRule type="cellIs" dxfId="4365" priority="4599" stopIfTrue="1" operator="equal">
      <formula>0</formula>
    </cfRule>
    <cfRule type="cellIs" dxfId="4364" priority="4598" stopIfTrue="1" operator="greaterThan">
      <formula>0.0000001</formula>
    </cfRule>
    <cfRule type="cellIs" dxfId="4363" priority="4597" stopIfTrue="1" operator="equal">
      <formula>0</formula>
    </cfRule>
    <cfRule type="cellIs" dxfId="4362" priority="4596" stopIfTrue="1" operator="greaterThan">
      <formula>0.0000001</formula>
    </cfRule>
    <cfRule type="cellIs" dxfId="4361" priority="4595" stopIfTrue="1" operator="equal">
      <formula>0</formula>
    </cfRule>
    <cfRule type="cellIs" dxfId="4360" priority="4602" stopIfTrue="1" operator="greaterThan">
      <formula>0.0000001</formula>
    </cfRule>
    <cfRule type="cellIs" dxfId="4359" priority="4603" stopIfTrue="1" operator="equal">
      <formula>0</formula>
    </cfRule>
  </conditionalFormatting>
  <conditionalFormatting sqref="J39:N39">
    <cfRule type="cellIs" dxfId="4358" priority="4872" stopIfTrue="1" operator="greaterThan">
      <formula>0.0000001</formula>
    </cfRule>
    <cfRule type="cellIs" dxfId="4357" priority="4870" stopIfTrue="1" operator="greaterThan">
      <formula>0.0000001</formula>
    </cfRule>
    <cfRule type="cellIs" dxfId="4356" priority="4869" stopIfTrue="1" operator="equal">
      <formula>0</formula>
    </cfRule>
    <cfRule type="cellIs" dxfId="4355" priority="4868" stopIfTrue="1" operator="greaterThan">
      <formula>0.0000001</formula>
    </cfRule>
    <cfRule type="cellIs" dxfId="4354" priority="4585" stopIfTrue="1" operator="equal">
      <formula>0</formula>
    </cfRule>
    <cfRule type="cellIs" dxfId="4353" priority="4586" stopIfTrue="1" operator="greaterThan">
      <formula>0.0000001</formula>
    </cfRule>
    <cfRule type="cellIs" dxfId="4352" priority="4587" stopIfTrue="1" operator="equal">
      <formula>0</formula>
    </cfRule>
    <cfRule type="cellIs" dxfId="4351" priority="4588" stopIfTrue="1" operator="greaterThan">
      <formula>0.0000001</formula>
    </cfRule>
    <cfRule type="cellIs" dxfId="4350" priority="4589" stopIfTrue="1" operator="equal">
      <formula>0</formula>
    </cfRule>
    <cfRule type="cellIs" dxfId="4349" priority="4590" stopIfTrue="1" operator="greaterThan">
      <formula>0.0000001</formula>
    </cfRule>
    <cfRule type="cellIs" dxfId="4348" priority="4582" stopIfTrue="1" operator="greaterThan">
      <formula>0.0000001</formula>
    </cfRule>
    <cfRule type="cellIs" dxfId="4347" priority="4591" stopIfTrue="1" operator="equal">
      <formula>0</formula>
    </cfRule>
    <cfRule type="cellIs" dxfId="4346" priority="4592" stopIfTrue="1" operator="greaterThan">
      <formula>0.0000001</formula>
    </cfRule>
    <cfRule type="cellIs" dxfId="4345" priority="4863" stopIfTrue="1" operator="equal">
      <formula>0</formula>
    </cfRule>
    <cfRule type="cellIs" dxfId="4344" priority="4859" stopIfTrue="1" operator="equal">
      <formula>0</formula>
    </cfRule>
    <cfRule type="cellIs" dxfId="4343" priority="4860" stopIfTrue="1" operator="greaterThan">
      <formula>0.0000001</formula>
    </cfRule>
    <cfRule type="cellIs" dxfId="4342" priority="4861" stopIfTrue="1" operator="equal">
      <formula>0</formula>
    </cfRule>
    <cfRule type="cellIs" dxfId="4341" priority="4862" stopIfTrue="1" operator="greaterThan">
      <formula>0.0000001</formula>
    </cfRule>
    <cfRule type="cellIs" dxfId="4340" priority="4864" stopIfTrue="1" operator="greaterThan">
      <formula>0.0000001</formula>
    </cfRule>
    <cfRule type="cellIs" dxfId="4339" priority="4865" stopIfTrue="1" operator="equal">
      <formula>0</formula>
    </cfRule>
    <cfRule type="cellIs" dxfId="4338" priority="4866" stopIfTrue="1" operator="greaterThan">
      <formula>0.0000001</formula>
    </cfRule>
    <cfRule type="cellIs" dxfId="4337" priority="4867" stopIfTrue="1" operator="equal">
      <formula>0</formula>
    </cfRule>
    <cfRule type="cellIs" dxfId="4336" priority="4580" stopIfTrue="1" operator="greaterThan">
      <formula>0.0000001</formula>
    </cfRule>
    <cfRule type="cellIs" dxfId="4335" priority="4581" stopIfTrue="1" operator="equal">
      <formula>0</formula>
    </cfRule>
    <cfRule type="cellIs" dxfId="4334" priority="4583" stopIfTrue="1" operator="equal">
      <formula>0</formula>
    </cfRule>
    <cfRule type="cellIs" dxfId="4333" priority="4584" stopIfTrue="1" operator="greaterThan">
      <formula>0.0000001</formula>
    </cfRule>
  </conditionalFormatting>
  <conditionalFormatting sqref="J41:N41">
    <cfRule type="cellIs" dxfId="4332" priority="4577" stopIfTrue="1" operator="equal">
      <formula>0</formula>
    </cfRule>
    <cfRule type="cellIs" dxfId="4331" priority="4576" stopIfTrue="1" operator="greaterThan">
      <formula>0.0000001</formula>
    </cfRule>
    <cfRule type="cellIs" dxfId="4330" priority="4575" stopIfTrue="1" operator="equal">
      <formula>0</formula>
    </cfRule>
    <cfRule type="cellIs" dxfId="4329" priority="4574" stopIfTrue="1" operator="greaterThan">
      <formula>0.0000001</formula>
    </cfRule>
    <cfRule type="cellIs" dxfId="4328" priority="4573" stopIfTrue="1" operator="equal">
      <formula>0</formula>
    </cfRule>
    <cfRule type="cellIs" dxfId="4327" priority="4572" stopIfTrue="1" operator="greaterThan">
      <formula>0.0000001</formula>
    </cfRule>
    <cfRule type="cellIs" dxfId="4326" priority="4571" stopIfTrue="1" operator="equal">
      <formula>0</formula>
    </cfRule>
    <cfRule type="cellIs" dxfId="4325" priority="4568" stopIfTrue="1" operator="greaterThan">
      <formula>0.0000001</formula>
    </cfRule>
    <cfRule type="cellIs" dxfId="4324" priority="4567" stopIfTrue="1" operator="equal">
      <formula>0</formula>
    </cfRule>
    <cfRule type="cellIs" dxfId="4323" priority="4856" stopIfTrue="1" operator="greaterThan">
      <formula>0.0000001</formula>
    </cfRule>
    <cfRule type="cellIs" dxfId="4322" priority="4858" stopIfTrue="1" operator="greaterThan">
      <formula>0.0000001</formula>
    </cfRule>
    <cfRule type="cellIs" dxfId="4321" priority="4846" stopIfTrue="1" operator="greaterThan">
      <formula>0.0000001</formula>
    </cfRule>
    <cfRule type="cellIs" dxfId="4320" priority="4847" stopIfTrue="1" operator="equal">
      <formula>0</formula>
    </cfRule>
    <cfRule type="cellIs" dxfId="4319" priority="4848" stopIfTrue="1" operator="greaterThan">
      <formula>0.0000001</formula>
    </cfRule>
    <cfRule type="cellIs" dxfId="4318" priority="4578" stopIfTrue="1" operator="greaterThan">
      <formula>0.0000001</formula>
    </cfRule>
    <cfRule type="cellIs" dxfId="4317" priority="4845" stopIfTrue="1" operator="equal">
      <formula>0</formula>
    </cfRule>
    <cfRule type="cellIs" dxfId="4316" priority="4566" stopIfTrue="1" operator="greaterThan">
      <formula>0.0000001</formula>
    </cfRule>
    <cfRule type="cellIs" dxfId="4315" priority="4569" stopIfTrue="1" operator="equal">
      <formula>0</formula>
    </cfRule>
    <cfRule type="cellIs" dxfId="4314" priority="4570" stopIfTrue="1" operator="greaterThan">
      <formula>0.0000001</formula>
    </cfRule>
    <cfRule type="cellIs" dxfId="4313" priority="4855" stopIfTrue="1" operator="equal">
      <formula>0</formula>
    </cfRule>
    <cfRule type="cellIs" dxfId="4312" priority="4854" stopIfTrue="1" operator="greaterThan">
      <formula>0.0000001</formula>
    </cfRule>
    <cfRule type="cellIs" dxfId="4311" priority="4853" stopIfTrue="1" operator="equal">
      <formula>0</formula>
    </cfRule>
    <cfRule type="cellIs" dxfId="4310" priority="4852" stopIfTrue="1" operator="greaterThan">
      <formula>0.0000001</formula>
    </cfRule>
    <cfRule type="cellIs" dxfId="4309" priority="4851" stopIfTrue="1" operator="equal">
      <formula>0</formula>
    </cfRule>
    <cfRule type="cellIs" dxfId="4308" priority="4850" stopIfTrue="1" operator="greaterThan">
      <formula>0.0000001</formula>
    </cfRule>
    <cfRule type="cellIs" dxfId="4307" priority="4849" stopIfTrue="1" operator="equal">
      <formula>0</formula>
    </cfRule>
  </conditionalFormatting>
  <conditionalFormatting sqref="J43:N43">
    <cfRule type="cellIs" dxfId="4306" priority="4557" stopIfTrue="1" operator="equal">
      <formula>0</formula>
    </cfRule>
    <cfRule type="cellIs" dxfId="4305" priority="4556" stopIfTrue="1" operator="greaterThan">
      <formula>0.0000001</formula>
    </cfRule>
    <cfRule type="cellIs" dxfId="4304" priority="4555" stopIfTrue="1" operator="equal">
      <formula>0</formula>
    </cfRule>
    <cfRule type="cellIs" dxfId="4303" priority="4554" stopIfTrue="1" operator="greaterThan">
      <formula>0.0000001</formula>
    </cfRule>
    <cfRule type="cellIs" dxfId="4302" priority="4553" stopIfTrue="1" operator="equal">
      <formula>0</formula>
    </cfRule>
    <cfRule type="cellIs" dxfId="4301" priority="4552" stopIfTrue="1" operator="greaterThan">
      <formula>0.0000001</formula>
    </cfRule>
    <cfRule type="cellIs" dxfId="4300" priority="4831" stopIfTrue="1" operator="equal">
      <formula>0</formula>
    </cfRule>
    <cfRule type="cellIs" dxfId="4299" priority="4832" stopIfTrue="1" operator="greaterThan">
      <formula>0.0000001</formula>
    </cfRule>
    <cfRule type="cellIs" dxfId="4298" priority="4833" stopIfTrue="1" operator="equal">
      <formula>0</formula>
    </cfRule>
    <cfRule type="cellIs" dxfId="4297" priority="4834" stopIfTrue="1" operator="greaterThan">
      <formula>0.0000001</formula>
    </cfRule>
    <cfRule type="cellIs" dxfId="4296" priority="4836" stopIfTrue="1" operator="greaterThan">
      <formula>0.0000001</formula>
    </cfRule>
    <cfRule type="cellIs" dxfId="4295" priority="4837" stopIfTrue="1" operator="equal">
      <formula>0</formula>
    </cfRule>
    <cfRule type="cellIs" dxfId="4294" priority="4838" stopIfTrue="1" operator="greaterThan">
      <formula>0.0000001</formula>
    </cfRule>
    <cfRule type="cellIs" dxfId="4293" priority="4839" stopIfTrue="1" operator="equal">
      <formula>0</formula>
    </cfRule>
    <cfRule type="cellIs" dxfId="4292" priority="4840" stopIfTrue="1" operator="greaterThan">
      <formula>0.0000001</formula>
    </cfRule>
    <cfRule type="cellIs" dxfId="4291" priority="4841" stopIfTrue="1" operator="equal">
      <formula>0</formula>
    </cfRule>
    <cfRule type="cellIs" dxfId="4290" priority="4842" stopIfTrue="1" operator="greaterThan">
      <formula>0.0000001</formula>
    </cfRule>
    <cfRule type="cellIs" dxfId="4289" priority="4844" stopIfTrue="1" operator="greaterThan">
      <formula>0.0000001</formula>
    </cfRule>
    <cfRule type="cellIs" dxfId="4288" priority="4835" stopIfTrue="1" operator="equal">
      <formula>0</formula>
    </cfRule>
    <cfRule type="cellIs" dxfId="4287" priority="4564" stopIfTrue="1" operator="greaterThan">
      <formula>0.0000001</formula>
    </cfRule>
    <cfRule type="cellIs" dxfId="4286" priority="4563" stopIfTrue="1" operator="equal">
      <formula>0</formula>
    </cfRule>
    <cfRule type="cellIs" dxfId="4285" priority="4562" stopIfTrue="1" operator="greaterThan">
      <formula>0.0000001</formula>
    </cfRule>
    <cfRule type="cellIs" dxfId="4284" priority="4561" stopIfTrue="1" operator="equal">
      <formula>0</formula>
    </cfRule>
    <cfRule type="cellIs" dxfId="4283" priority="4560" stopIfTrue="1" operator="greaterThan">
      <formula>0.0000001</formula>
    </cfRule>
    <cfRule type="cellIs" dxfId="4282" priority="4559" stopIfTrue="1" operator="equal">
      <formula>0</formula>
    </cfRule>
    <cfRule type="cellIs" dxfId="4281" priority="4558" stopIfTrue="1" operator="greaterThan">
      <formula>0.0000001</formula>
    </cfRule>
  </conditionalFormatting>
  <conditionalFormatting sqref="J45:N45">
    <cfRule type="cellIs" dxfId="4280" priority="4822" stopIfTrue="1" operator="greaterThan">
      <formula>0.0000001</formula>
    </cfRule>
    <cfRule type="cellIs" dxfId="4279" priority="4821" stopIfTrue="1" operator="equal">
      <formula>0</formula>
    </cfRule>
    <cfRule type="cellIs" dxfId="4278" priority="4820" stopIfTrue="1" operator="greaterThan">
      <formula>0.0000001</formula>
    </cfRule>
    <cfRule type="cellIs" dxfId="4277" priority="4819" stopIfTrue="1" operator="equal">
      <formula>0</formula>
    </cfRule>
    <cfRule type="cellIs" dxfId="4276" priority="4818" stopIfTrue="1" operator="greaterThan">
      <formula>0.0000001</formula>
    </cfRule>
    <cfRule type="cellIs" dxfId="4275" priority="4549" stopIfTrue="1" operator="equal">
      <formula>0</formula>
    </cfRule>
    <cfRule type="cellIs" dxfId="4274" priority="4828" stopIfTrue="1" operator="greaterThan">
      <formula>0.0000001</formula>
    </cfRule>
    <cfRule type="cellIs" dxfId="4273" priority="4548" stopIfTrue="1" operator="greaterThan">
      <formula>0.0000001</formula>
    </cfRule>
    <cfRule type="cellIs" dxfId="4272" priority="4547" stopIfTrue="1" operator="equal">
      <formula>0</formula>
    </cfRule>
    <cfRule type="cellIs" dxfId="4271" priority="4546" stopIfTrue="1" operator="greaterThan">
      <formula>0.0000001</formula>
    </cfRule>
    <cfRule type="cellIs" dxfId="4270" priority="4545" stopIfTrue="1" operator="equal">
      <formula>0</formula>
    </cfRule>
    <cfRule type="cellIs" dxfId="4269" priority="4827" stopIfTrue="1" operator="equal">
      <formula>0</formula>
    </cfRule>
    <cfRule type="cellIs" dxfId="4268" priority="4544" stopIfTrue="1" operator="greaterThan">
      <formula>0.0000001</formula>
    </cfRule>
    <cfRule type="cellIs" dxfId="4267" priority="4543" stopIfTrue="1" operator="equal">
      <formula>0</formula>
    </cfRule>
    <cfRule type="cellIs" dxfId="4266" priority="4542" stopIfTrue="1" operator="greaterThan">
      <formula>0.0000001</formula>
    </cfRule>
    <cfRule type="cellIs" dxfId="4265" priority="4541" stopIfTrue="1" operator="equal">
      <formula>0</formula>
    </cfRule>
    <cfRule type="cellIs" dxfId="4264" priority="4826" stopIfTrue="1" operator="greaterThan">
      <formula>0.0000001</formula>
    </cfRule>
    <cfRule type="cellIs" dxfId="4263" priority="4540" stopIfTrue="1" operator="greaterThan">
      <formula>0.0000001</formula>
    </cfRule>
    <cfRule type="cellIs" dxfId="4262" priority="4825" stopIfTrue="1" operator="equal">
      <formula>0</formula>
    </cfRule>
    <cfRule type="cellIs" dxfId="4261" priority="4824" stopIfTrue="1" operator="greaterThan">
      <formula>0.0000001</formula>
    </cfRule>
    <cfRule type="cellIs" dxfId="4260" priority="4823" stopIfTrue="1" operator="equal">
      <formula>0</formula>
    </cfRule>
    <cfRule type="cellIs" dxfId="4259" priority="4539" stopIfTrue="1" operator="equal">
      <formula>0</formula>
    </cfRule>
    <cfRule type="cellIs" dxfId="4258" priority="4538" stopIfTrue="1" operator="greaterThan">
      <formula>0.0000001</formula>
    </cfRule>
    <cfRule type="cellIs" dxfId="4257" priority="4817" stopIfTrue="1" operator="equal">
      <formula>0</formula>
    </cfRule>
    <cfRule type="cellIs" dxfId="4256" priority="4550" stopIfTrue="1" operator="greaterThan">
      <formula>0.0000001</formula>
    </cfRule>
    <cfRule type="cellIs" dxfId="4255" priority="4830" stopIfTrue="1" operator="greaterThan">
      <formula>0.0000001</formula>
    </cfRule>
  </conditionalFormatting>
  <conditionalFormatting sqref="J17:S17">
    <cfRule type="cellIs" dxfId="4254" priority="4465" stopIfTrue="1" operator="equal">
      <formula>0</formula>
    </cfRule>
  </conditionalFormatting>
  <conditionalFormatting sqref="J19:S19">
    <cfRule type="cellIs" dxfId="4253" priority="4451" stopIfTrue="1" operator="equal">
      <formula>0</formula>
    </cfRule>
  </conditionalFormatting>
  <conditionalFormatting sqref="J21:S21">
    <cfRule type="cellIs" dxfId="4252" priority="4437" stopIfTrue="1" operator="equal">
      <formula>0</formula>
    </cfRule>
  </conditionalFormatting>
  <conditionalFormatting sqref="J23:S23">
    <cfRule type="cellIs" dxfId="4251" priority="4423" stopIfTrue="1" operator="equal">
      <formula>0</formula>
    </cfRule>
  </conditionalFormatting>
  <conditionalFormatting sqref="J25:S25">
    <cfRule type="cellIs" dxfId="4250" priority="4409" stopIfTrue="1" operator="equal">
      <formula>0</formula>
    </cfRule>
  </conditionalFormatting>
  <conditionalFormatting sqref="J27:S27">
    <cfRule type="cellIs" dxfId="4249" priority="4395" stopIfTrue="1" operator="equal">
      <formula>0</formula>
    </cfRule>
  </conditionalFormatting>
  <conditionalFormatting sqref="J29:S29">
    <cfRule type="cellIs" dxfId="4248" priority="4381" stopIfTrue="1" operator="equal">
      <formula>0</formula>
    </cfRule>
  </conditionalFormatting>
  <conditionalFormatting sqref="J31:S31">
    <cfRule type="cellIs" dxfId="4247" priority="4479" stopIfTrue="1" operator="equal">
      <formula>0</formula>
    </cfRule>
  </conditionalFormatting>
  <conditionalFormatting sqref="J33:S33">
    <cfRule type="cellIs" dxfId="4246" priority="4353" stopIfTrue="1" operator="equal">
      <formula>0</formula>
    </cfRule>
  </conditionalFormatting>
  <conditionalFormatting sqref="J35:S35">
    <cfRule type="cellIs" dxfId="4245" priority="4339" stopIfTrue="1" operator="equal">
      <formula>0</formula>
    </cfRule>
  </conditionalFormatting>
  <conditionalFormatting sqref="J37:S37">
    <cfRule type="cellIs" dxfId="4244" priority="4325" stopIfTrue="1" operator="equal">
      <formula>0</formula>
    </cfRule>
  </conditionalFormatting>
  <conditionalFormatting sqref="J39:S39">
    <cfRule type="cellIs" dxfId="4243" priority="4311" stopIfTrue="1" operator="equal">
      <formula>0</formula>
    </cfRule>
  </conditionalFormatting>
  <conditionalFormatting sqref="J41:S41">
    <cfRule type="cellIs" dxfId="4242" priority="4297" stopIfTrue="1" operator="equal">
      <formula>0</formula>
    </cfRule>
  </conditionalFormatting>
  <conditionalFormatting sqref="J43:S43">
    <cfRule type="cellIs" dxfId="4241" priority="4283" stopIfTrue="1" operator="equal">
      <formula>0</formula>
    </cfRule>
  </conditionalFormatting>
  <conditionalFormatting sqref="J45:S45">
    <cfRule type="cellIs" dxfId="4240" priority="4269" stopIfTrue="1" operator="equal">
      <formula>0</formula>
    </cfRule>
  </conditionalFormatting>
  <conditionalFormatting sqref="O17:S17">
    <cfRule type="cellIs" dxfId="4239" priority="4456" stopIfTrue="1" operator="greaterThan">
      <formula>0.0000001</formula>
    </cfRule>
    <cfRule type="cellIs" dxfId="4238" priority="4455" stopIfTrue="1" operator="equal">
      <formula>0</formula>
    </cfRule>
    <cfRule type="cellIs" dxfId="4237" priority="4454" stopIfTrue="1" operator="greaterThan">
      <formula>0.0000001</formula>
    </cfRule>
    <cfRule type="cellIs" dxfId="4236" priority="4463" stopIfTrue="1" operator="equal">
      <formula>0</formula>
    </cfRule>
    <cfRule type="cellIs" dxfId="4235" priority="4466" stopIfTrue="1" operator="greaterThan">
      <formula>0.0000001</formula>
    </cfRule>
    <cfRule type="cellIs" dxfId="4234" priority="4464" stopIfTrue="1" operator="greaterThan">
      <formula>0.0000001</formula>
    </cfRule>
    <cfRule type="cellIs" dxfId="4233" priority="4462" stopIfTrue="1" operator="greaterThan">
      <formula>0.0000001</formula>
    </cfRule>
    <cfRule type="cellIs" dxfId="4232" priority="4461" stopIfTrue="1" operator="equal">
      <formula>0</formula>
    </cfRule>
    <cfRule type="cellIs" dxfId="4231" priority="4460" stopIfTrue="1" operator="greaterThan">
      <formula>0.0000001</formula>
    </cfRule>
    <cfRule type="cellIs" dxfId="4230" priority="4459" stopIfTrue="1" operator="equal">
      <formula>0</formula>
    </cfRule>
    <cfRule type="cellIs" dxfId="4229" priority="4458" stopIfTrue="1" operator="greaterThan">
      <formula>0.0000001</formula>
    </cfRule>
    <cfRule type="cellIs" dxfId="4228" priority="4457" stopIfTrue="1" operator="equal">
      <formula>0</formula>
    </cfRule>
  </conditionalFormatting>
  <conditionalFormatting sqref="O19:S19">
    <cfRule type="cellIs" dxfId="4227" priority="4444" stopIfTrue="1" operator="greaterThan">
      <formula>0.0000001</formula>
    </cfRule>
    <cfRule type="cellIs" dxfId="4226" priority="4450" stopIfTrue="1" operator="greaterThan">
      <formula>0.0000001</formula>
    </cfRule>
    <cfRule type="cellIs" dxfId="4225" priority="4452" stopIfTrue="1" operator="greaterThan">
      <formula>0.0000001</formula>
    </cfRule>
    <cfRule type="cellIs" dxfId="4224" priority="4440" stopIfTrue="1" operator="greaterThan">
      <formula>0.0000001</formula>
    </cfRule>
    <cfRule type="cellIs" dxfId="4223" priority="4441" stopIfTrue="1" operator="equal">
      <formula>0</formula>
    </cfRule>
    <cfRule type="cellIs" dxfId="4222" priority="4442" stopIfTrue="1" operator="greaterThan">
      <formula>0.0000001</formula>
    </cfRule>
    <cfRule type="cellIs" dxfId="4221" priority="4443" stopIfTrue="1" operator="equal">
      <formula>0</formula>
    </cfRule>
    <cfRule type="cellIs" dxfId="4220" priority="4445" stopIfTrue="1" operator="equal">
      <formula>0</formula>
    </cfRule>
    <cfRule type="cellIs" dxfId="4219" priority="4446" stopIfTrue="1" operator="greaterThan">
      <formula>0.0000001</formula>
    </cfRule>
    <cfRule type="cellIs" dxfId="4218" priority="4447" stopIfTrue="1" operator="equal">
      <formula>0</formula>
    </cfRule>
    <cfRule type="cellIs" dxfId="4217" priority="4448" stopIfTrue="1" operator="greaterThan">
      <formula>0.0000001</formula>
    </cfRule>
    <cfRule type="cellIs" dxfId="4216" priority="4449" stopIfTrue="1" operator="equal">
      <formula>0</formula>
    </cfRule>
  </conditionalFormatting>
  <conditionalFormatting sqref="O21:S21">
    <cfRule type="cellIs" dxfId="4215" priority="4426" stopIfTrue="1" operator="greaterThan">
      <formula>0.0000001</formula>
    </cfRule>
    <cfRule type="cellIs" dxfId="4214" priority="4428" stopIfTrue="1" operator="greaterThan">
      <formula>0.0000001</formula>
    </cfRule>
    <cfRule type="cellIs" dxfId="4213" priority="4427" stopIfTrue="1" operator="equal">
      <formula>0</formula>
    </cfRule>
    <cfRule type="cellIs" dxfId="4212" priority="4432" stopIfTrue="1" operator="greaterThan">
      <formula>0.0000001</formula>
    </cfRule>
    <cfRule type="cellIs" dxfId="4211" priority="4438" stopIfTrue="1" operator="greaterThan">
      <formula>0.0000001</formula>
    </cfRule>
    <cfRule type="cellIs" dxfId="4210" priority="4436" stopIfTrue="1" operator="greaterThan">
      <formula>0.0000001</formula>
    </cfRule>
    <cfRule type="cellIs" dxfId="4209" priority="4435" stopIfTrue="1" operator="equal">
      <formula>0</formula>
    </cfRule>
    <cfRule type="cellIs" dxfId="4208" priority="4434" stopIfTrue="1" operator="greaterThan">
      <formula>0.0000001</formula>
    </cfRule>
    <cfRule type="cellIs" dxfId="4207" priority="4433" stopIfTrue="1" operator="equal">
      <formula>0</formula>
    </cfRule>
    <cfRule type="cellIs" dxfId="4206" priority="4431" stopIfTrue="1" operator="equal">
      <formula>0</formula>
    </cfRule>
    <cfRule type="cellIs" dxfId="4205" priority="4430" stopIfTrue="1" operator="greaterThan">
      <formula>0.0000001</formula>
    </cfRule>
    <cfRule type="cellIs" dxfId="4204" priority="4429" stopIfTrue="1" operator="equal">
      <formula>0</formula>
    </cfRule>
  </conditionalFormatting>
  <conditionalFormatting sqref="O23:S23">
    <cfRule type="cellIs" dxfId="4203" priority="4415" stopIfTrue="1" operator="equal">
      <formula>0</formula>
    </cfRule>
    <cfRule type="cellIs" dxfId="4202" priority="4414" stopIfTrue="1" operator="greaterThan">
      <formula>0.0000001</formula>
    </cfRule>
    <cfRule type="cellIs" dxfId="4201" priority="4413" stopIfTrue="1" operator="equal">
      <formula>0</formula>
    </cfRule>
    <cfRule type="cellIs" dxfId="4200" priority="4424" stopIfTrue="1" operator="greaterThan">
      <formula>0.0000001</formula>
    </cfRule>
    <cfRule type="cellIs" dxfId="4199" priority="4412" stopIfTrue="1" operator="greaterThan">
      <formula>0.0000001</formula>
    </cfRule>
    <cfRule type="cellIs" dxfId="4198" priority="4422" stopIfTrue="1" operator="greaterThan">
      <formula>0.0000001</formula>
    </cfRule>
    <cfRule type="cellIs" dxfId="4197" priority="4421" stopIfTrue="1" operator="equal">
      <formula>0</formula>
    </cfRule>
    <cfRule type="cellIs" dxfId="4196" priority="4420" stopIfTrue="1" operator="greaterThan">
      <formula>0.0000001</formula>
    </cfRule>
    <cfRule type="cellIs" dxfId="4195" priority="4419" stopIfTrue="1" operator="equal">
      <formula>0</formula>
    </cfRule>
    <cfRule type="cellIs" dxfId="4194" priority="4418" stopIfTrue="1" operator="greaterThan">
      <formula>0.0000001</formula>
    </cfRule>
    <cfRule type="cellIs" dxfId="4193" priority="4417" stopIfTrue="1" operator="equal">
      <formula>0</formula>
    </cfRule>
    <cfRule type="cellIs" dxfId="4192" priority="4416" stopIfTrue="1" operator="greaterThan">
      <formula>0.0000001</formula>
    </cfRule>
  </conditionalFormatting>
  <conditionalFormatting sqref="O25:S25">
    <cfRule type="cellIs" dxfId="4191" priority="4404" stopIfTrue="1" operator="greaterThan">
      <formula>0.0000001</formula>
    </cfRule>
    <cfRule type="cellIs" dxfId="4190" priority="4403" stopIfTrue="1" operator="equal">
      <formula>0</formula>
    </cfRule>
    <cfRule type="cellIs" dxfId="4189" priority="4401" stopIfTrue="1" operator="equal">
      <formula>0</formula>
    </cfRule>
    <cfRule type="cellIs" dxfId="4188" priority="4400" stopIfTrue="1" operator="greaterThan">
      <formula>0.0000001</formula>
    </cfRule>
    <cfRule type="cellIs" dxfId="4187" priority="4399" stopIfTrue="1" operator="equal">
      <formula>0</formula>
    </cfRule>
    <cfRule type="cellIs" dxfId="4186" priority="4398" stopIfTrue="1" operator="greaterThan">
      <formula>0.0000001</formula>
    </cfRule>
    <cfRule type="cellIs" dxfId="4185" priority="4410" stopIfTrue="1" operator="greaterThan">
      <formula>0.0000001</formula>
    </cfRule>
    <cfRule type="cellIs" dxfId="4184" priority="4402" stopIfTrue="1" operator="greaterThan">
      <formula>0.0000001</formula>
    </cfRule>
    <cfRule type="cellIs" dxfId="4183" priority="4408" stopIfTrue="1" operator="greaterThan">
      <formula>0.0000001</formula>
    </cfRule>
    <cfRule type="cellIs" dxfId="4182" priority="4407" stopIfTrue="1" operator="equal">
      <formula>0</formula>
    </cfRule>
    <cfRule type="cellIs" dxfId="4181" priority="4406" stopIfTrue="1" operator="greaterThan">
      <formula>0.0000001</formula>
    </cfRule>
    <cfRule type="cellIs" dxfId="4180" priority="4405" stopIfTrue="1" operator="equal">
      <formula>0</formula>
    </cfRule>
  </conditionalFormatting>
  <conditionalFormatting sqref="O27:S27">
    <cfRule type="cellIs" dxfId="4179" priority="4396" stopIfTrue="1" operator="greaterThan">
      <formula>0.0000001</formula>
    </cfRule>
    <cfRule type="cellIs" dxfId="4178" priority="4390" stopIfTrue="1" operator="greaterThan">
      <formula>0.0000001</formula>
    </cfRule>
    <cfRule type="cellIs" dxfId="4177" priority="4384" stopIfTrue="1" operator="greaterThan">
      <formula>0.0000001</formula>
    </cfRule>
    <cfRule type="cellIs" dxfId="4176" priority="4385" stopIfTrue="1" operator="equal">
      <formula>0</formula>
    </cfRule>
    <cfRule type="cellIs" dxfId="4175" priority="4387" stopIfTrue="1" operator="equal">
      <formula>0</formula>
    </cfRule>
    <cfRule type="cellIs" dxfId="4174" priority="4388" stopIfTrue="1" operator="greaterThan">
      <formula>0.0000001</formula>
    </cfRule>
    <cfRule type="cellIs" dxfId="4173" priority="4386" stopIfTrue="1" operator="greaterThan">
      <formula>0.0000001</formula>
    </cfRule>
    <cfRule type="cellIs" dxfId="4172" priority="4389" stopIfTrue="1" operator="equal">
      <formula>0</formula>
    </cfRule>
    <cfRule type="cellIs" dxfId="4171" priority="4391" stopIfTrue="1" operator="equal">
      <formula>0</formula>
    </cfRule>
    <cfRule type="cellIs" dxfId="4170" priority="4392" stopIfTrue="1" operator="greaterThan">
      <formula>0.0000001</formula>
    </cfRule>
    <cfRule type="cellIs" dxfId="4169" priority="4393" stopIfTrue="1" operator="equal">
      <formula>0</formula>
    </cfRule>
    <cfRule type="cellIs" dxfId="4168" priority="4394" stopIfTrue="1" operator="greaterThan">
      <formula>0.0000001</formula>
    </cfRule>
  </conditionalFormatting>
  <conditionalFormatting sqref="O29:S29">
    <cfRule type="cellIs" dxfId="4167" priority="4378" stopIfTrue="1" operator="greaterThan">
      <formula>0.0000001</formula>
    </cfRule>
    <cfRule type="cellIs" dxfId="4166" priority="4377" stopIfTrue="1" operator="equal">
      <formula>0</formula>
    </cfRule>
    <cfRule type="cellIs" dxfId="4165" priority="4376" stopIfTrue="1" operator="greaterThan">
      <formula>0.0000001</formula>
    </cfRule>
    <cfRule type="cellIs" dxfId="4164" priority="4375" stopIfTrue="1" operator="equal">
      <formula>0</formula>
    </cfRule>
    <cfRule type="cellIs" dxfId="4163" priority="4374" stopIfTrue="1" operator="greaterThan">
      <formula>0.0000001</formula>
    </cfRule>
    <cfRule type="cellIs" dxfId="4162" priority="4373" stopIfTrue="1" operator="equal">
      <formula>0</formula>
    </cfRule>
    <cfRule type="cellIs" dxfId="4161" priority="4371" stopIfTrue="1" operator="equal">
      <formula>0</formula>
    </cfRule>
    <cfRule type="cellIs" dxfId="4160" priority="4370" stopIfTrue="1" operator="greaterThan">
      <formula>0.0000001</formula>
    </cfRule>
    <cfRule type="cellIs" dxfId="4159" priority="4379" stopIfTrue="1" operator="equal">
      <formula>0</formula>
    </cfRule>
    <cfRule type="cellIs" dxfId="4158" priority="4372" stopIfTrue="1" operator="greaterThan">
      <formula>0.0000001</formula>
    </cfRule>
    <cfRule type="cellIs" dxfId="4157" priority="4382" stopIfTrue="1" operator="greaterThan">
      <formula>0.0000001</formula>
    </cfRule>
    <cfRule type="cellIs" dxfId="4156" priority="4380" stopIfTrue="1" operator="greaterThan">
      <formula>0.0000001</formula>
    </cfRule>
  </conditionalFormatting>
  <conditionalFormatting sqref="O31:S31">
    <cfRule type="cellIs" dxfId="4155" priority="4368" stopIfTrue="1" operator="greaterThan">
      <formula>0.0000001</formula>
    </cfRule>
    <cfRule type="cellIs" dxfId="4154" priority="4367" stopIfTrue="1" operator="equal">
      <formula>0</formula>
    </cfRule>
    <cfRule type="cellIs" dxfId="4153" priority="4366" stopIfTrue="1" operator="greaterThan">
      <formula>0.0000001</formula>
    </cfRule>
    <cfRule type="cellIs" dxfId="4152" priority="4365" stopIfTrue="1" operator="equal">
      <formula>0</formula>
    </cfRule>
    <cfRule type="cellIs" dxfId="4151" priority="4364" stopIfTrue="1" operator="greaterThan">
      <formula>0.0000001</formula>
    </cfRule>
    <cfRule type="cellIs" dxfId="4150" priority="4480" stopIfTrue="1" operator="greaterThan">
      <formula>0.0000001</formula>
    </cfRule>
    <cfRule type="cellIs" dxfId="4149" priority="4474" stopIfTrue="1" operator="greaterThan">
      <formula>0.0000001</formula>
    </cfRule>
    <cfRule type="cellIs" dxfId="4148" priority="4467" stopIfTrue="1" operator="equal">
      <formula>0</formula>
    </cfRule>
    <cfRule type="cellIs" dxfId="4147" priority="4468" stopIfTrue="1" operator="greaterThan">
      <formula>0.0000001</formula>
    </cfRule>
    <cfRule type="cellIs" dxfId="4146" priority="4469" stopIfTrue="1" operator="equal">
      <formula>0</formula>
    </cfRule>
    <cfRule type="cellIs" dxfId="4145" priority="4473" stopIfTrue="1" operator="equal">
      <formula>0</formula>
    </cfRule>
    <cfRule type="cellIs" dxfId="4144" priority="4470" stopIfTrue="1" operator="greaterThan">
      <formula>0.0000001</formula>
    </cfRule>
    <cfRule type="cellIs" dxfId="4143" priority="4475" stopIfTrue="1" operator="equal">
      <formula>0</formula>
    </cfRule>
    <cfRule type="cellIs" dxfId="4142" priority="4356" stopIfTrue="1" operator="greaterThan">
      <formula>0.0000001</formula>
    </cfRule>
    <cfRule type="cellIs" dxfId="4141" priority="4357" stopIfTrue="1" operator="equal">
      <formula>0</formula>
    </cfRule>
    <cfRule type="cellIs" dxfId="4140" priority="4358" stopIfTrue="1" operator="greaterThan">
      <formula>0.0000001</formula>
    </cfRule>
    <cfRule type="cellIs" dxfId="4139" priority="4359" stopIfTrue="1" operator="equal">
      <formula>0</formula>
    </cfRule>
    <cfRule type="cellIs" dxfId="4138" priority="4472" stopIfTrue="1" operator="greaterThan">
      <formula>0.0000001</formula>
    </cfRule>
    <cfRule type="cellIs" dxfId="4137" priority="4361" stopIfTrue="1" operator="equal">
      <formula>0</formula>
    </cfRule>
    <cfRule type="cellIs" dxfId="4136" priority="4476" stopIfTrue="1" operator="greaterThan">
      <formula>0.0000001</formula>
    </cfRule>
    <cfRule type="cellIs" dxfId="4135" priority="4362" stopIfTrue="1" operator="greaterThan">
      <formula>0.0000001</formula>
    </cfRule>
    <cfRule type="cellIs" dxfId="4134" priority="4363" stopIfTrue="1" operator="equal">
      <formula>0</formula>
    </cfRule>
    <cfRule type="cellIs" dxfId="4133" priority="4477" stopIfTrue="1" operator="equal">
      <formula>0</formula>
    </cfRule>
    <cfRule type="cellIs" dxfId="4132" priority="4471" stopIfTrue="1" operator="equal">
      <formula>0</formula>
    </cfRule>
    <cfRule type="cellIs" dxfId="4131" priority="4360" stopIfTrue="1" operator="greaterThan">
      <formula>0.0000001</formula>
    </cfRule>
    <cfRule type="cellIs" dxfId="4130" priority="4478" stopIfTrue="1" operator="greaterThan">
      <formula>0.0000001</formula>
    </cfRule>
  </conditionalFormatting>
  <conditionalFormatting sqref="O33:S33">
    <cfRule type="cellIs" dxfId="4129" priority="4241" stopIfTrue="1" operator="equal">
      <formula>0</formula>
    </cfRule>
    <cfRule type="cellIs" dxfId="4128" priority="4354" stopIfTrue="1" operator="greaterThan">
      <formula>0.0000001</formula>
    </cfRule>
    <cfRule type="cellIs" dxfId="4127" priority="4352" stopIfTrue="1" operator="greaterThan">
      <formula>0.0000001</formula>
    </cfRule>
    <cfRule type="cellIs" dxfId="4126" priority="4351" stopIfTrue="1" operator="equal">
      <formula>0</formula>
    </cfRule>
    <cfRule type="cellIs" dxfId="4125" priority="4243" stopIfTrue="1" operator="equal">
      <formula>0</formula>
    </cfRule>
    <cfRule type="cellIs" dxfId="4124" priority="4244" stopIfTrue="1" operator="greaterThan">
      <formula>0.0000001</formula>
    </cfRule>
    <cfRule type="cellIs" dxfId="4123" priority="4245" stopIfTrue="1" operator="equal">
      <formula>0</formula>
    </cfRule>
    <cfRule type="cellIs" dxfId="4122" priority="4246" stopIfTrue="1" operator="greaterThan">
      <formula>0.0000001</formula>
    </cfRule>
    <cfRule type="cellIs" dxfId="4121" priority="4247" stopIfTrue="1" operator="equal">
      <formula>0</formula>
    </cfRule>
    <cfRule type="cellIs" dxfId="4120" priority="4350" stopIfTrue="1" operator="greaterThan">
      <formula>0.0000001</formula>
    </cfRule>
    <cfRule type="cellIs" dxfId="4119" priority="4248" stopIfTrue="1" operator="greaterThan">
      <formula>0.0000001</formula>
    </cfRule>
    <cfRule type="cellIs" dxfId="4118" priority="4249" stopIfTrue="1" operator="equal">
      <formula>0</formula>
    </cfRule>
    <cfRule type="cellIs" dxfId="4117" priority="4250" stopIfTrue="1" operator="greaterThan">
      <formula>0.0000001</formula>
    </cfRule>
    <cfRule type="cellIs" dxfId="4116" priority="4251" stopIfTrue="1" operator="equal">
      <formula>0</formula>
    </cfRule>
    <cfRule type="cellIs" dxfId="4115" priority="4349" stopIfTrue="1" operator="equal">
      <formula>0</formula>
    </cfRule>
    <cfRule type="cellIs" dxfId="4114" priority="4256" stopIfTrue="1" operator="greaterThan">
      <formula>0.0000001</formula>
    </cfRule>
    <cfRule type="cellIs" dxfId="4113" priority="4255" stopIfTrue="1" operator="equal">
      <formula>0</formula>
    </cfRule>
    <cfRule type="cellIs" dxfId="4112" priority="4348" stopIfTrue="1" operator="greaterThan">
      <formula>0.0000001</formula>
    </cfRule>
    <cfRule type="cellIs" dxfId="4111" priority="4253" stopIfTrue="1" operator="equal">
      <formula>0</formula>
    </cfRule>
    <cfRule type="cellIs" dxfId="4110" priority="4347" stopIfTrue="1" operator="equal">
      <formula>0</formula>
    </cfRule>
    <cfRule type="cellIs" dxfId="4109" priority="4346" stopIfTrue="1" operator="greaterThan">
      <formula>0.0000001</formula>
    </cfRule>
    <cfRule type="cellIs" dxfId="4108" priority="4345" stopIfTrue="1" operator="equal">
      <formula>0</formula>
    </cfRule>
    <cfRule type="cellIs" dxfId="4107" priority="4344" stopIfTrue="1" operator="greaterThan">
      <formula>0.0000001</formula>
    </cfRule>
    <cfRule type="cellIs" dxfId="4106" priority="4343" stopIfTrue="1" operator="equal">
      <formula>0</formula>
    </cfRule>
    <cfRule type="cellIs" dxfId="4105" priority="4342" stopIfTrue="1" operator="greaterThan">
      <formula>0.0000001</formula>
    </cfRule>
    <cfRule type="cellIs" dxfId="4104" priority="4341" stopIfTrue="1" operator="equal">
      <formula>0</formula>
    </cfRule>
    <cfRule type="cellIs" dxfId="4103" priority="4252" stopIfTrue="1" operator="greaterThan">
      <formula>0.0000001</formula>
    </cfRule>
    <cfRule type="cellIs" dxfId="4102" priority="4230" stopIfTrue="1" operator="greaterThan">
      <formula>0.0000001</formula>
    </cfRule>
    <cfRule type="cellIs" dxfId="4101" priority="4254" stopIfTrue="1" operator="greaterThan">
      <formula>0.0000001</formula>
    </cfRule>
    <cfRule type="cellIs" dxfId="4100" priority="4231" stopIfTrue="1" operator="equal">
      <formula>0</formula>
    </cfRule>
    <cfRule type="cellIs" dxfId="4099" priority="4232" stopIfTrue="1" operator="greaterThan">
      <formula>0.0000001</formula>
    </cfRule>
    <cfRule type="cellIs" dxfId="4098" priority="4233" stopIfTrue="1" operator="equal">
      <formula>0</formula>
    </cfRule>
    <cfRule type="cellIs" dxfId="4097" priority="4234" stopIfTrue="1" operator="greaterThan">
      <formula>0.0000001</formula>
    </cfRule>
    <cfRule type="cellIs" dxfId="4096" priority="4235" stopIfTrue="1" operator="equal">
      <formula>0</formula>
    </cfRule>
    <cfRule type="cellIs" dxfId="4095" priority="4236" stopIfTrue="1" operator="greaterThan">
      <formula>0.0000001</formula>
    </cfRule>
    <cfRule type="cellIs" dxfId="4094" priority="4237" stopIfTrue="1" operator="equal">
      <formula>0</formula>
    </cfRule>
    <cfRule type="cellIs" dxfId="4093" priority="4238" stopIfTrue="1" operator="greaterThan">
      <formula>0.0000001</formula>
    </cfRule>
    <cfRule type="cellIs" dxfId="4092" priority="4239" stopIfTrue="1" operator="equal">
      <formula>0</formula>
    </cfRule>
    <cfRule type="cellIs" dxfId="4091" priority="4240" stopIfTrue="1" operator="greaterThan">
      <formula>0.0000001</formula>
    </cfRule>
    <cfRule type="cellIs" dxfId="4090" priority="4242" stopIfTrue="1" operator="greaterThan">
      <formula>0.0000001</formula>
    </cfRule>
  </conditionalFormatting>
  <conditionalFormatting sqref="O35:S35">
    <cfRule type="cellIs" dxfId="4089" priority="4340" stopIfTrue="1" operator="greaterThan">
      <formula>0.0000001</formula>
    </cfRule>
    <cfRule type="cellIs" dxfId="4088" priority="4337" stopIfTrue="1" operator="equal">
      <formula>0</formula>
    </cfRule>
    <cfRule type="cellIs" dxfId="4087" priority="4336" stopIfTrue="1" operator="greaterThan">
      <formula>0.0000001</formula>
    </cfRule>
    <cfRule type="cellIs" dxfId="4086" priority="4335" stopIfTrue="1" operator="equal">
      <formula>0</formula>
    </cfRule>
    <cfRule type="cellIs" dxfId="4085" priority="4334" stopIfTrue="1" operator="greaterThan">
      <formula>0.0000001</formula>
    </cfRule>
    <cfRule type="cellIs" dxfId="4084" priority="4333" stopIfTrue="1" operator="equal">
      <formula>0</formula>
    </cfRule>
    <cfRule type="cellIs" dxfId="4083" priority="4332" stopIfTrue="1" operator="greaterThan">
      <formula>0.0000001</formula>
    </cfRule>
    <cfRule type="cellIs" dxfId="4082" priority="4331" stopIfTrue="1" operator="equal">
      <formula>0</formula>
    </cfRule>
    <cfRule type="cellIs" dxfId="4081" priority="4330" stopIfTrue="1" operator="greaterThan">
      <formula>0.0000001</formula>
    </cfRule>
    <cfRule type="cellIs" dxfId="4080" priority="4329" stopIfTrue="1" operator="equal">
      <formula>0</formula>
    </cfRule>
    <cfRule type="cellIs" dxfId="4079" priority="4328" stopIfTrue="1" operator="greaterThan">
      <formula>0.0000001</formula>
    </cfRule>
    <cfRule type="cellIs" dxfId="4078" priority="4327" stopIfTrue="1" operator="equal">
      <formula>0</formula>
    </cfRule>
    <cfRule type="cellIs" dxfId="4077" priority="4218" stopIfTrue="1" operator="greaterThan">
      <formula>0.0000001</formula>
    </cfRule>
    <cfRule type="cellIs" dxfId="4076" priority="4217" stopIfTrue="1" operator="equal">
      <formula>0</formula>
    </cfRule>
    <cfRule type="cellIs" dxfId="4075" priority="4216" stopIfTrue="1" operator="greaterThan">
      <formula>0.0000001</formula>
    </cfRule>
    <cfRule type="cellIs" dxfId="4074" priority="4215" stopIfTrue="1" operator="equal">
      <formula>0</formula>
    </cfRule>
    <cfRule type="cellIs" dxfId="4073" priority="4214" stopIfTrue="1" operator="greaterThan">
      <formula>0.0000001</formula>
    </cfRule>
    <cfRule type="cellIs" dxfId="4072" priority="4213" stopIfTrue="1" operator="equal">
      <formula>0</formula>
    </cfRule>
    <cfRule type="cellIs" dxfId="4071" priority="4212" stopIfTrue="1" operator="greaterThan">
      <formula>0.0000001</formula>
    </cfRule>
    <cfRule type="cellIs" dxfId="4070" priority="4211" stopIfTrue="1" operator="equal">
      <formula>0</formula>
    </cfRule>
    <cfRule type="cellIs" dxfId="4069" priority="4210" stopIfTrue="1" operator="greaterThan">
      <formula>0.0000001</formula>
    </cfRule>
    <cfRule type="cellIs" dxfId="4068" priority="4209" stopIfTrue="1" operator="equal">
      <formula>0</formula>
    </cfRule>
    <cfRule type="cellIs" dxfId="4067" priority="4208" stopIfTrue="1" operator="greaterThan">
      <formula>0.0000001</formula>
    </cfRule>
    <cfRule type="cellIs" dxfId="4066" priority="4207" stopIfTrue="1" operator="equal">
      <formula>0</formula>
    </cfRule>
    <cfRule type="cellIs" dxfId="4065" priority="4206" stopIfTrue="1" operator="greaterThan">
      <formula>0.0000001</formula>
    </cfRule>
    <cfRule type="cellIs" dxfId="4064" priority="4205" stopIfTrue="1" operator="equal">
      <formula>0</formula>
    </cfRule>
    <cfRule type="cellIs" dxfId="4063" priority="4204" stopIfTrue="1" operator="greaterThan">
      <formula>0.0000001</formula>
    </cfRule>
    <cfRule type="cellIs" dxfId="4062" priority="4203" stopIfTrue="1" operator="equal">
      <formula>0</formula>
    </cfRule>
    <cfRule type="cellIs" dxfId="4061" priority="4202" stopIfTrue="1" operator="greaterThan">
      <formula>0.0000001</formula>
    </cfRule>
    <cfRule type="cellIs" dxfId="4060" priority="4338" stopIfTrue="1" operator="greaterThan">
      <formula>0.0000001</formula>
    </cfRule>
    <cfRule type="cellIs" dxfId="4059" priority="4228" stopIfTrue="1" operator="greaterThan">
      <formula>0.0000001</formula>
    </cfRule>
    <cfRule type="cellIs" dxfId="4058" priority="4227" stopIfTrue="1" operator="equal">
      <formula>0</formula>
    </cfRule>
    <cfRule type="cellIs" dxfId="4057" priority="4226" stopIfTrue="1" operator="greaterThan">
      <formula>0.0000001</formula>
    </cfRule>
    <cfRule type="cellIs" dxfId="4056" priority="4225" stopIfTrue="1" operator="equal">
      <formula>0</formula>
    </cfRule>
    <cfRule type="cellIs" dxfId="4055" priority="4224" stopIfTrue="1" operator="greaterThan">
      <formula>0.0000001</formula>
    </cfRule>
    <cfRule type="cellIs" dxfId="4054" priority="4223" stopIfTrue="1" operator="equal">
      <formula>0</formula>
    </cfRule>
    <cfRule type="cellIs" dxfId="4053" priority="4222" stopIfTrue="1" operator="greaterThan">
      <formula>0.0000001</formula>
    </cfRule>
    <cfRule type="cellIs" dxfId="4052" priority="4221" stopIfTrue="1" operator="equal">
      <formula>0</formula>
    </cfRule>
    <cfRule type="cellIs" dxfId="4051" priority="4220" stopIfTrue="1" operator="greaterThan">
      <formula>0.0000001</formula>
    </cfRule>
    <cfRule type="cellIs" dxfId="4050" priority="4219" stopIfTrue="1" operator="equal">
      <formula>0</formula>
    </cfRule>
  </conditionalFormatting>
  <conditionalFormatting sqref="O37:S37">
    <cfRule type="cellIs" dxfId="4049" priority="4326" stopIfTrue="1" operator="greaterThan">
      <formula>0.0000001</formula>
    </cfRule>
    <cfRule type="cellIs" dxfId="4048" priority="4324" stopIfTrue="1" operator="greaterThan">
      <formula>0.0000001</formula>
    </cfRule>
    <cfRule type="cellIs" dxfId="4047" priority="4323" stopIfTrue="1" operator="equal">
      <formula>0</formula>
    </cfRule>
    <cfRule type="cellIs" dxfId="4046" priority="4322" stopIfTrue="1" operator="greaterThan">
      <formula>0.0000001</formula>
    </cfRule>
    <cfRule type="cellIs" dxfId="4045" priority="4321" stopIfTrue="1" operator="equal">
      <formula>0</formula>
    </cfRule>
    <cfRule type="cellIs" dxfId="4044" priority="4320" stopIfTrue="1" operator="greaterThan">
      <formula>0.0000001</formula>
    </cfRule>
    <cfRule type="cellIs" dxfId="4043" priority="4319" stopIfTrue="1" operator="equal">
      <formula>0</formula>
    </cfRule>
    <cfRule type="cellIs" dxfId="4042" priority="4318" stopIfTrue="1" operator="greaterThan">
      <formula>0.0000001</formula>
    </cfRule>
    <cfRule type="cellIs" dxfId="4041" priority="4317" stopIfTrue="1" operator="equal">
      <formula>0</formula>
    </cfRule>
    <cfRule type="cellIs" dxfId="4040" priority="4316" stopIfTrue="1" operator="greaterThan">
      <formula>0.0000001</formula>
    </cfRule>
    <cfRule type="cellIs" dxfId="4039" priority="4315" stopIfTrue="1" operator="equal">
      <formula>0</formula>
    </cfRule>
    <cfRule type="cellIs" dxfId="4038" priority="4314" stopIfTrue="1" operator="greaterThan">
      <formula>0.0000001</formula>
    </cfRule>
  </conditionalFormatting>
  <conditionalFormatting sqref="O39:S39">
    <cfRule type="cellIs" dxfId="4037" priority="4312" stopIfTrue="1" operator="greaterThan">
      <formula>0.0000001</formula>
    </cfRule>
    <cfRule type="cellIs" dxfId="4036" priority="4310" stopIfTrue="1" operator="greaterThan">
      <formula>0.0000001</formula>
    </cfRule>
    <cfRule type="cellIs" dxfId="4035" priority="4309" stopIfTrue="1" operator="equal">
      <formula>0</formula>
    </cfRule>
    <cfRule type="cellIs" dxfId="4034" priority="4308" stopIfTrue="1" operator="greaterThan">
      <formula>0.0000001</formula>
    </cfRule>
    <cfRule type="cellIs" dxfId="4033" priority="4307" stopIfTrue="1" operator="equal">
      <formula>0</formula>
    </cfRule>
    <cfRule type="cellIs" dxfId="4032" priority="4306" stopIfTrue="1" operator="greaterThan">
      <formula>0.0000001</formula>
    </cfRule>
    <cfRule type="cellIs" dxfId="4031" priority="4300" stopIfTrue="1" operator="greaterThan">
      <formula>0.0000001</formula>
    </cfRule>
    <cfRule type="cellIs" dxfId="4030" priority="4301" stopIfTrue="1" operator="equal">
      <formula>0</formula>
    </cfRule>
    <cfRule type="cellIs" dxfId="4029" priority="4302" stopIfTrue="1" operator="greaterThan">
      <formula>0.0000001</formula>
    </cfRule>
    <cfRule type="cellIs" dxfId="4028" priority="4305" stopIfTrue="1" operator="equal">
      <formula>0</formula>
    </cfRule>
    <cfRule type="cellIs" dxfId="4027" priority="4303" stopIfTrue="1" operator="equal">
      <formula>0</formula>
    </cfRule>
    <cfRule type="cellIs" dxfId="4026" priority="4304" stopIfTrue="1" operator="greaterThan">
      <formula>0.0000001</formula>
    </cfRule>
  </conditionalFormatting>
  <conditionalFormatting sqref="O41:S41">
    <cfRule type="cellIs" dxfId="4025" priority="4286" stopIfTrue="1" operator="greaterThan">
      <formula>0.0000001</formula>
    </cfRule>
    <cfRule type="cellIs" dxfId="4024" priority="4295" stopIfTrue="1" operator="equal">
      <formula>0</formula>
    </cfRule>
    <cfRule type="cellIs" dxfId="4023" priority="4298" stopIfTrue="1" operator="greaterThan">
      <formula>0.0000001</formula>
    </cfRule>
    <cfRule type="cellIs" dxfId="4022" priority="4296" stopIfTrue="1" operator="greaterThan">
      <formula>0.0000001</formula>
    </cfRule>
    <cfRule type="cellIs" dxfId="4021" priority="4294" stopIfTrue="1" operator="greaterThan">
      <formula>0.0000001</formula>
    </cfRule>
    <cfRule type="cellIs" dxfId="4020" priority="4293" stopIfTrue="1" operator="equal">
      <formula>0</formula>
    </cfRule>
    <cfRule type="cellIs" dxfId="4019" priority="4292" stopIfTrue="1" operator="greaterThan">
      <formula>0.0000001</formula>
    </cfRule>
    <cfRule type="cellIs" dxfId="4018" priority="4291" stopIfTrue="1" operator="equal">
      <formula>0</formula>
    </cfRule>
    <cfRule type="cellIs" dxfId="4017" priority="4290" stopIfTrue="1" operator="greaterThan">
      <formula>0.0000001</formula>
    </cfRule>
    <cfRule type="cellIs" dxfId="4016" priority="4289" stopIfTrue="1" operator="equal">
      <formula>0</formula>
    </cfRule>
    <cfRule type="cellIs" dxfId="4015" priority="4288" stopIfTrue="1" operator="greaterThan">
      <formula>0.0000001</formula>
    </cfRule>
    <cfRule type="cellIs" dxfId="4014" priority="4287" stopIfTrue="1" operator="equal">
      <formula>0</formula>
    </cfRule>
  </conditionalFormatting>
  <conditionalFormatting sqref="O43:S43">
    <cfRule type="cellIs" dxfId="4013" priority="4280" stopIfTrue="1" operator="greaterThan">
      <formula>0.0000001</formula>
    </cfRule>
    <cfRule type="cellIs" dxfId="4012" priority="4279" stopIfTrue="1" operator="equal">
      <formula>0</formula>
    </cfRule>
    <cfRule type="cellIs" dxfId="4011" priority="4284" stopIfTrue="1" operator="greaterThan">
      <formula>0.0000001</formula>
    </cfRule>
    <cfRule type="cellIs" dxfId="4010" priority="4282" stopIfTrue="1" operator="greaterThan">
      <formula>0.0000001</formula>
    </cfRule>
    <cfRule type="cellIs" dxfId="4009" priority="4281" stopIfTrue="1" operator="equal">
      <formula>0</formula>
    </cfRule>
    <cfRule type="cellIs" dxfId="4008" priority="4277" stopIfTrue="1" operator="equal">
      <formula>0</formula>
    </cfRule>
    <cfRule type="cellIs" dxfId="4007" priority="4272" stopIfTrue="1" operator="greaterThan">
      <formula>0.0000001</formula>
    </cfRule>
    <cfRule type="cellIs" dxfId="4006" priority="4273" stopIfTrue="1" operator="equal">
      <formula>0</formula>
    </cfRule>
    <cfRule type="cellIs" dxfId="4005" priority="4274" stopIfTrue="1" operator="greaterThan">
      <formula>0.0000001</formula>
    </cfRule>
    <cfRule type="cellIs" dxfId="4004" priority="4275" stopIfTrue="1" operator="equal">
      <formula>0</formula>
    </cfRule>
    <cfRule type="cellIs" dxfId="4003" priority="4276" stopIfTrue="1" operator="greaterThan">
      <formula>0.0000001</formula>
    </cfRule>
    <cfRule type="cellIs" dxfId="4002" priority="4278" stopIfTrue="1" operator="greaterThan">
      <formula>0.0000001</formula>
    </cfRule>
  </conditionalFormatting>
  <conditionalFormatting sqref="O45:S45">
    <cfRule type="cellIs" dxfId="4001" priority="4265" stopIfTrue="1" operator="equal">
      <formula>0</formula>
    </cfRule>
    <cfRule type="cellIs" dxfId="4000" priority="4266" stopIfTrue="1" operator="greaterThan">
      <formula>0.0000001</formula>
    </cfRule>
    <cfRule type="cellIs" dxfId="3999" priority="4267" stopIfTrue="1" operator="equal">
      <formula>0</formula>
    </cfRule>
    <cfRule type="cellIs" dxfId="3998" priority="4268" stopIfTrue="1" operator="greaterThan">
      <formula>0.0000001</formula>
    </cfRule>
    <cfRule type="cellIs" dxfId="3997" priority="4270" stopIfTrue="1" operator="greaterThan">
      <formula>0.0000001</formula>
    </cfRule>
    <cfRule type="cellIs" dxfId="3996" priority="4258" stopIfTrue="1" operator="greaterThan">
      <formula>0.0000001</formula>
    </cfRule>
    <cfRule type="cellIs" dxfId="3995" priority="4263" stopIfTrue="1" operator="equal">
      <formula>0</formula>
    </cfRule>
    <cfRule type="cellIs" dxfId="3994" priority="4264" stopIfTrue="1" operator="greaterThan">
      <formula>0.0000001</formula>
    </cfRule>
    <cfRule type="cellIs" dxfId="3993" priority="4262" stopIfTrue="1" operator="greaterThan">
      <formula>0.0000001</formula>
    </cfRule>
    <cfRule type="cellIs" dxfId="3992" priority="4261" stopIfTrue="1" operator="equal">
      <formula>0</formula>
    </cfRule>
    <cfRule type="cellIs" dxfId="3991" priority="4260" stopIfTrue="1" operator="greaterThan">
      <formula>0.0000001</formula>
    </cfRule>
    <cfRule type="cellIs" dxfId="3990" priority="4259" stopIfTrue="1" operator="equal">
      <formula>0</formula>
    </cfRule>
  </conditionalFormatting>
  <conditionalFormatting sqref="O17:X17">
    <cfRule type="cellIs" dxfId="3989" priority="4185" stopIfTrue="1" operator="equal">
      <formula>0</formula>
    </cfRule>
  </conditionalFormatting>
  <conditionalFormatting sqref="O19:X19">
    <cfRule type="cellIs" dxfId="3988" priority="4171" stopIfTrue="1" operator="equal">
      <formula>0</formula>
    </cfRule>
  </conditionalFormatting>
  <conditionalFormatting sqref="O21:X21">
    <cfRule type="cellIs" dxfId="3987" priority="4157" stopIfTrue="1" operator="equal">
      <formula>0</formula>
    </cfRule>
  </conditionalFormatting>
  <conditionalFormatting sqref="O23:X23">
    <cfRule type="cellIs" dxfId="3986" priority="4143" stopIfTrue="1" operator="equal">
      <formula>0</formula>
    </cfRule>
  </conditionalFormatting>
  <conditionalFormatting sqref="O25:X25">
    <cfRule type="cellIs" dxfId="3985" priority="4129" stopIfTrue="1" operator="equal">
      <formula>0</formula>
    </cfRule>
  </conditionalFormatting>
  <conditionalFormatting sqref="O27:X27">
    <cfRule type="cellIs" dxfId="3984" priority="4115" stopIfTrue="1" operator="equal">
      <formula>0</formula>
    </cfRule>
  </conditionalFormatting>
  <conditionalFormatting sqref="O29:X29">
    <cfRule type="cellIs" dxfId="3983" priority="4101" stopIfTrue="1" operator="equal">
      <formula>0</formula>
    </cfRule>
  </conditionalFormatting>
  <conditionalFormatting sqref="O31:X31">
    <cfRule type="cellIs" dxfId="3982" priority="4199" stopIfTrue="1" operator="equal">
      <formula>0</formula>
    </cfRule>
  </conditionalFormatting>
  <conditionalFormatting sqref="O33:X33">
    <cfRule type="cellIs" dxfId="3981" priority="4073" stopIfTrue="1" operator="equal">
      <formula>0</formula>
    </cfRule>
  </conditionalFormatting>
  <conditionalFormatting sqref="O35:X35">
    <cfRule type="cellIs" dxfId="3980" priority="4059" stopIfTrue="1" operator="equal">
      <formula>0</formula>
    </cfRule>
  </conditionalFormatting>
  <conditionalFormatting sqref="O37:X37">
    <cfRule type="cellIs" dxfId="3979" priority="4045" stopIfTrue="1" operator="equal">
      <formula>0</formula>
    </cfRule>
  </conditionalFormatting>
  <conditionalFormatting sqref="O39:X39">
    <cfRule type="cellIs" dxfId="3978" priority="4031" stopIfTrue="1" operator="equal">
      <formula>0</formula>
    </cfRule>
  </conditionalFormatting>
  <conditionalFormatting sqref="O41:X41">
    <cfRule type="cellIs" dxfId="3977" priority="4017" stopIfTrue="1" operator="equal">
      <formula>0</formula>
    </cfRule>
  </conditionalFormatting>
  <conditionalFormatting sqref="O43:X43">
    <cfRule type="cellIs" dxfId="3976" priority="4003" stopIfTrue="1" operator="equal">
      <formula>0</formula>
    </cfRule>
  </conditionalFormatting>
  <conditionalFormatting sqref="O45:X45">
    <cfRule type="cellIs" dxfId="3975" priority="3989" stopIfTrue="1" operator="equal">
      <formula>0</formula>
    </cfRule>
  </conditionalFormatting>
  <conditionalFormatting sqref="T17:X17">
    <cfRule type="cellIs" dxfId="3974" priority="4182" stopIfTrue="1" operator="greaterThan">
      <formula>0.0000001</formula>
    </cfRule>
    <cfRule type="cellIs" dxfId="3973" priority="4181" stopIfTrue="1" operator="equal">
      <formula>0</formula>
    </cfRule>
    <cfRule type="cellIs" dxfId="3972" priority="4180" stopIfTrue="1" operator="greaterThan">
      <formula>0.0000001</formula>
    </cfRule>
    <cfRule type="cellIs" dxfId="3971" priority="4179" stopIfTrue="1" operator="equal">
      <formula>0</formula>
    </cfRule>
    <cfRule type="cellIs" dxfId="3970" priority="4178" stopIfTrue="1" operator="greaterThan">
      <formula>0.0000001</formula>
    </cfRule>
    <cfRule type="cellIs" dxfId="3969" priority="4177" stopIfTrue="1" operator="equal">
      <formula>0</formula>
    </cfRule>
    <cfRule type="cellIs" dxfId="3968" priority="4176" stopIfTrue="1" operator="greaterThan">
      <formula>0.0000001</formula>
    </cfRule>
    <cfRule type="cellIs" dxfId="3967" priority="4183" stopIfTrue="1" operator="equal">
      <formula>0</formula>
    </cfRule>
    <cfRule type="cellIs" dxfId="3966" priority="4175" stopIfTrue="1" operator="equal">
      <formula>0</formula>
    </cfRule>
    <cfRule type="cellIs" dxfId="3965" priority="4174" stopIfTrue="1" operator="greaterThan">
      <formula>0.0000001</formula>
    </cfRule>
    <cfRule type="cellIs" dxfId="3964" priority="4186" stopIfTrue="1" operator="greaterThan">
      <formula>0.0000001</formula>
    </cfRule>
    <cfRule type="cellIs" dxfId="3963" priority="4184" stopIfTrue="1" operator="greaterThan">
      <formula>0.0000001</formula>
    </cfRule>
  </conditionalFormatting>
  <conditionalFormatting sqref="T19:X19">
    <cfRule type="cellIs" dxfId="3962" priority="4160" stopIfTrue="1" operator="greaterThan">
      <formula>0.0000001</formula>
    </cfRule>
    <cfRule type="cellIs" dxfId="3961" priority="4161" stopIfTrue="1" operator="equal">
      <formula>0</formula>
    </cfRule>
    <cfRule type="cellIs" dxfId="3960" priority="4163" stopIfTrue="1" operator="equal">
      <formula>0</formula>
    </cfRule>
    <cfRule type="cellIs" dxfId="3959" priority="4172" stopIfTrue="1" operator="greaterThan">
      <formula>0.0000001</formula>
    </cfRule>
    <cfRule type="cellIs" dxfId="3958" priority="4170" stopIfTrue="1" operator="greaterThan">
      <formula>0.0000001</formula>
    </cfRule>
    <cfRule type="cellIs" dxfId="3957" priority="4169" stopIfTrue="1" operator="equal">
      <formula>0</formula>
    </cfRule>
    <cfRule type="cellIs" dxfId="3956" priority="4168" stopIfTrue="1" operator="greaterThan">
      <formula>0.0000001</formula>
    </cfRule>
    <cfRule type="cellIs" dxfId="3955" priority="4167" stopIfTrue="1" operator="equal">
      <formula>0</formula>
    </cfRule>
    <cfRule type="cellIs" dxfId="3954" priority="4162" stopIfTrue="1" operator="greaterThan">
      <formula>0.0000001</formula>
    </cfRule>
    <cfRule type="cellIs" dxfId="3953" priority="4166" stopIfTrue="1" operator="greaterThan">
      <formula>0.0000001</formula>
    </cfRule>
    <cfRule type="cellIs" dxfId="3952" priority="4165" stopIfTrue="1" operator="equal">
      <formula>0</formula>
    </cfRule>
    <cfRule type="cellIs" dxfId="3951" priority="4164" stopIfTrue="1" operator="greaterThan">
      <formula>0.0000001</formula>
    </cfRule>
  </conditionalFormatting>
  <conditionalFormatting sqref="T21:X21">
    <cfRule type="cellIs" dxfId="3950" priority="4147" stopIfTrue="1" operator="equal">
      <formula>0</formula>
    </cfRule>
    <cfRule type="cellIs" dxfId="3949" priority="4146" stopIfTrue="1" operator="greaterThan">
      <formula>0.0000001</formula>
    </cfRule>
    <cfRule type="cellIs" dxfId="3948" priority="4152" stopIfTrue="1" operator="greaterThan">
      <formula>0.0000001</formula>
    </cfRule>
    <cfRule type="cellIs" dxfId="3947" priority="4158" stopIfTrue="1" operator="greaterThan">
      <formula>0.0000001</formula>
    </cfRule>
    <cfRule type="cellIs" dxfId="3946" priority="4156" stopIfTrue="1" operator="greaterThan">
      <formula>0.0000001</formula>
    </cfRule>
    <cfRule type="cellIs" dxfId="3945" priority="4155" stopIfTrue="1" operator="equal">
      <formula>0</formula>
    </cfRule>
    <cfRule type="cellIs" dxfId="3944" priority="4154" stopIfTrue="1" operator="greaterThan">
      <formula>0.0000001</formula>
    </cfRule>
    <cfRule type="cellIs" dxfId="3943" priority="4153" stopIfTrue="1" operator="equal">
      <formula>0</formula>
    </cfRule>
    <cfRule type="cellIs" dxfId="3942" priority="4151" stopIfTrue="1" operator="equal">
      <formula>0</formula>
    </cfRule>
    <cfRule type="cellIs" dxfId="3941" priority="4150" stopIfTrue="1" operator="greaterThan">
      <formula>0.0000001</formula>
    </cfRule>
    <cfRule type="cellIs" dxfId="3940" priority="4149" stopIfTrue="1" operator="equal">
      <formula>0</formula>
    </cfRule>
    <cfRule type="cellIs" dxfId="3939" priority="4148" stopIfTrue="1" operator="greaterThan">
      <formula>0.0000001</formula>
    </cfRule>
  </conditionalFormatting>
  <conditionalFormatting sqref="T23:X23">
    <cfRule type="cellIs" dxfId="3938" priority="4141" stopIfTrue="1" operator="equal">
      <formula>0</formula>
    </cfRule>
    <cfRule type="cellIs" dxfId="3937" priority="4132" stopIfTrue="1" operator="greaterThan">
      <formula>0.0000001</formula>
    </cfRule>
    <cfRule type="cellIs" dxfId="3936" priority="4144" stopIfTrue="1" operator="greaterThan">
      <formula>0.0000001</formula>
    </cfRule>
    <cfRule type="cellIs" dxfId="3935" priority="4142" stopIfTrue="1" operator="greaterThan">
      <formula>0.0000001</formula>
    </cfRule>
    <cfRule type="cellIs" dxfId="3934" priority="4140" stopIfTrue="1" operator="greaterThan">
      <formula>0.0000001</formula>
    </cfRule>
    <cfRule type="cellIs" dxfId="3933" priority="4133" stopIfTrue="1" operator="equal">
      <formula>0</formula>
    </cfRule>
    <cfRule type="cellIs" dxfId="3932" priority="4134" stopIfTrue="1" operator="greaterThan">
      <formula>0.0000001</formula>
    </cfRule>
    <cfRule type="cellIs" dxfId="3931" priority="4135" stopIfTrue="1" operator="equal">
      <formula>0</formula>
    </cfRule>
    <cfRule type="cellIs" dxfId="3930" priority="4136" stopIfTrue="1" operator="greaterThan">
      <formula>0.0000001</formula>
    </cfRule>
    <cfRule type="cellIs" dxfId="3929" priority="4137" stopIfTrue="1" operator="equal">
      <formula>0</formula>
    </cfRule>
    <cfRule type="cellIs" dxfId="3928" priority="4138" stopIfTrue="1" operator="greaterThan">
      <formula>0.0000001</formula>
    </cfRule>
    <cfRule type="cellIs" dxfId="3927" priority="4139" stopIfTrue="1" operator="equal">
      <formula>0</formula>
    </cfRule>
  </conditionalFormatting>
  <conditionalFormatting sqref="T25:X25">
    <cfRule type="cellIs" dxfId="3926" priority="4128" stopIfTrue="1" operator="greaterThan">
      <formula>0.0000001</formula>
    </cfRule>
    <cfRule type="cellIs" dxfId="3925" priority="4127" stopIfTrue="1" operator="equal">
      <formula>0</formula>
    </cfRule>
    <cfRule type="cellIs" dxfId="3924" priority="4130" stopIfTrue="1" operator="greaterThan">
      <formula>0.0000001</formula>
    </cfRule>
    <cfRule type="cellIs" dxfId="3923" priority="4119" stopIfTrue="1" operator="equal">
      <formula>0</formula>
    </cfRule>
    <cfRule type="cellIs" dxfId="3922" priority="4120" stopIfTrue="1" operator="greaterThan">
      <formula>0.0000001</formula>
    </cfRule>
    <cfRule type="cellIs" dxfId="3921" priority="4121" stopIfTrue="1" operator="equal">
      <formula>0</formula>
    </cfRule>
    <cfRule type="cellIs" dxfId="3920" priority="4122" stopIfTrue="1" operator="greaterThan">
      <formula>0.0000001</formula>
    </cfRule>
    <cfRule type="cellIs" dxfId="3919" priority="4126" stopIfTrue="1" operator="greaterThan">
      <formula>0.0000001</formula>
    </cfRule>
    <cfRule type="cellIs" dxfId="3918" priority="4124" stopIfTrue="1" operator="greaterThan">
      <formula>0.0000001</formula>
    </cfRule>
    <cfRule type="cellIs" dxfId="3917" priority="4123" stopIfTrue="1" operator="equal">
      <formula>0</formula>
    </cfRule>
    <cfRule type="cellIs" dxfId="3916" priority="4125" stopIfTrue="1" operator="equal">
      <formula>0</formula>
    </cfRule>
    <cfRule type="cellIs" dxfId="3915" priority="4118" stopIfTrue="1" operator="greaterThan">
      <formula>0.0000001</formula>
    </cfRule>
  </conditionalFormatting>
  <conditionalFormatting sqref="T27:X27">
    <cfRule type="cellIs" dxfId="3914" priority="4111" stopIfTrue="1" operator="equal">
      <formula>0</formula>
    </cfRule>
    <cfRule type="cellIs" dxfId="3913" priority="4116" stopIfTrue="1" operator="greaterThan">
      <formula>0.0000001</formula>
    </cfRule>
    <cfRule type="cellIs" dxfId="3912" priority="4105" stopIfTrue="1" operator="equal">
      <formula>0</formula>
    </cfRule>
    <cfRule type="cellIs" dxfId="3911" priority="4113" stopIfTrue="1" operator="equal">
      <formula>0</formula>
    </cfRule>
    <cfRule type="cellIs" dxfId="3910" priority="4112" stopIfTrue="1" operator="greaterThan">
      <formula>0.0000001</formula>
    </cfRule>
    <cfRule type="cellIs" dxfId="3909" priority="4110" stopIfTrue="1" operator="greaterThan">
      <formula>0.0000001</formula>
    </cfRule>
    <cfRule type="cellIs" dxfId="3908" priority="4109" stopIfTrue="1" operator="equal">
      <formula>0</formula>
    </cfRule>
    <cfRule type="cellIs" dxfId="3907" priority="4108" stopIfTrue="1" operator="greaterThan">
      <formula>0.0000001</formula>
    </cfRule>
    <cfRule type="cellIs" dxfId="3906" priority="4107" stopIfTrue="1" operator="equal">
      <formula>0</formula>
    </cfRule>
    <cfRule type="cellIs" dxfId="3905" priority="4106" stopIfTrue="1" operator="greaterThan">
      <formula>0.0000001</formula>
    </cfRule>
    <cfRule type="cellIs" dxfId="3904" priority="4104" stopIfTrue="1" operator="greaterThan">
      <formula>0.0000001</formula>
    </cfRule>
    <cfRule type="cellIs" dxfId="3903" priority="4114" stopIfTrue="1" operator="greaterThan">
      <formula>0.0000001</formula>
    </cfRule>
  </conditionalFormatting>
  <conditionalFormatting sqref="T29:X29">
    <cfRule type="cellIs" dxfId="3902" priority="4099" stopIfTrue="1" operator="equal">
      <formula>0</formula>
    </cfRule>
    <cfRule type="cellIs" dxfId="3901" priority="4097" stopIfTrue="1" operator="equal">
      <formula>0</formula>
    </cfRule>
    <cfRule type="cellIs" dxfId="3900" priority="4102" stopIfTrue="1" operator="greaterThan">
      <formula>0.0000001</formula>
    </cfRule>
    <cfRule type="cellIs" dxfId="3899" priority="4098" stopIfTrue="1" operator="greaterThan">
      <formula>0.0000001</formula>
    </cfRule>
    <cfRule type="cellIs" dxfId="3898" priority="4090" stopIfTrue="1" operator="greaterThan">
      <formula>0.0000001</formula>
    </cfRule>
    <cfRule type="cellIs" dxfId="3897" priority="4100" stopIfTrue="1" operator="greaterThan">
      <formula>0.0000001</formula>
    </cfRule>
    <cfRule type="cellIs" dxfId="3896" priority="4092" stopIfTrue="1" operator="greaterThan">
      <formula>0.0000001</formula>
    </cfRule>
    <cfRule type="cellIs" dxfId="3895" priority="4093" stopIfTrue="1" operator="equal">
      <formula>0</formula>
    </cfRule>
    <cfRule type="cellIs" dxfId="3894" priority="4094" stopIfTrue="1" operator="greaterThan">
      <formula>0.0000001</formula>
    </cfRule>
    <cfRule type="cellIs" dxfId="3893" priority="4095" stopIfTrue="1" operator="equal">
      <formula>0</formula>
    </cfRule>
    <cfRule type="cellIs" dxfId="3892" priority="4096" stopIfTrue="1" operator="greaterThan">
      <formula>0.0000001</formula>
    </cfRule>
    <cfRule type="cellIs" dxfId="3891" priority="4091" stopIfTrue="1" operator="equal">
      <formula>0</formula>
    </cfRule>
  </conditionalFormatting>
  <conditionalFormatting sqref="T31:X31">
    <cfRule type="cellIs" dxfId="3890" priority="4196" stopIfTrue="1" operator="greaterThan">
      <formula>0.0000001</formula>
    </cfRule>
    <cfRule type="cellIs" dxfId="3889" priority="4195" stopIfTrue="1" operator="equal">
      <formula>0</formula>
    </cfRule>
    <cfRule type="cellIs" dxfId="3888" priority="4194" stopIfTrue="1" operator="greaterThan">
      <formula>0.0000001</formula>
    </cfRule>
    <cfRule type="cellIs" dxfId="3887" priority="4193" stopIfTrue="1" operator="equal">
      <formula>0</formula>
    </cfRule>
    <cfRule type="cellIs" dxfId="3886" priority="4192" stopIfTrue="1" operator="greaterThan">
      <formula>0.0000001</formula>
    </cfRule>
    <cfRule type="cellIs" dxfId="3885" priority="4086" stopIfTrue="1" operator="greaterThan">
      <formula>0.0000001</formula>
    </cfRule>
    <cfRule type="cellIs" dxfId="3884" priority="4191" stopIfTrue="1" operator="equal">
      <formula>0</formula>
    </cfRule>
    <cfRule type="cellIs" dxfId="3883" priority="4190" stopIfTrue="1" operator="greaterThan">
      <formula>0.0000001</formula>
    </cfRule>
    <cfRule type="cellIs" dxfId="3882" priority="4189" stopIfTrue="1" operator="equal">
      <formula>0</formula>
    </cfRule>
    <cfRule type="cellIs" dxfId="3881" priority="4188" stopIfTrue="1" operator="greaterThan">
      <formula>0.0000001</formula>
    </cfRule>
    <cfRule type="cellIs" dxfId="3880" priority="4187" stopIfTrue="1" operator="equal">
      <formula>0</formula>
    </cfRule>
    <cfRule type="cellIs" dxfId="3879" priority="4200" stopIfTrue="1" operator="greaterThan">
      <formula>0.0000001</formula>
    </cfRule>
    <cfRule type="cellIs" dxfId="3878" priority="4088" stopIfTrue="1" operator="greaterThan">
      <formula>0.0000001</formula>
    </cfRule>
    <cfRule type="cellIs" dxfId="3877" priority="4087" stopIfTrue="1" operator="equal">
      <formula>0</formula>
    </cfRule>
    <cfRule type="cellIs" dxfId="3876" priority="4085" stopIfTrue="1" operator="equal">
      <formula>0</formula>
    </cfRule>
    <cfRule type="cellIs" dxfId="3875" priority="4084" stopIfTrue="1" operator="greaterThan">
      <formula>0.0000001</formula>
    </cfRule>
    <cfRule type="cellIs" dxfId="3874" priority="4083" stopIfTrue="1" operator="equal">
      <formula>0</formula>
    </cfRule>
    <cfRule type="cellIs" dxfId="3873" priority="4082" stopIfTrue="1" operator="greaterThan">
      <formula>0.0000001</formula>
    </cfRule>
    <cfRule type="cellIs" dxfId="3872" priority="4081" stopIfTrue="1" operator="equal">
      <formula>0</formula>
    </cfRule>
    <cfRule type="cellIs" dxfId="3871" priority="4080" stopIfTrue="1" operator="greaterThan">
      <formula>0.0000001</formula>
    </cfRule>
    <cfRule type="cellIs" dxfId="3870" priority="4079" stopIfTrue="1" operator="equal">
      <formula>0</formula>
    </cfRule>
    <cfRule type="cellIs" dxfId="3869" priority="4078" stopIfTrue="1" operator="greaterThan">
      <formula>0.0000001</formula>
    </cfRule>
    <cfRule type="cellIs" dxfId="3868" priority="4077" stopIfTrue="1" operator="equal">
      <formula>0</formula>
    </cfRule>
    <cfRule type="cellIs" dxfId="3867" priority="4076" stopIfTrue="1" operator="greaterThan">
      <formula>0.0000001</formula>
    </cfRule>
    <cfRule type="cellIs" dxfId="3866" priority="4198" stopIfTrue="1" operator="greaterThan">
      <formula>0.0000001</formula>
    </cfRule>
    <cfRule type="cellIs" dxfId="3865" priority="4197" stopIfTrue="1" operator="equal">
      <formula>0</formula>
    </cfRule>
  </conditionalFormatting>
  <conditionalFormatting sqref="T33:X33">
    <cfRule type="cellIs" dxfId="3864" priority="4069" stopIfTrue="1" operator="equal">
      <formula>0</formula>
    </cfRule>
    <cfRule type="cellIs" dxfId="3863" priority="4072" stopIfTrue="1" operator="greaterThan">
      <formula>0.0000001</formula>
    </cfRule>
    <cfRule type="cellIs" dxfId="3862" priority="3958" stopIfTrue="1" operator="greaterThan">
      <formula>0.0000001</formula>
    </cfRule>
    <cfRule type="cellIs" dxfId="3861" priority="3959" stopIfTrue="1" operator="equal">
      <formula>0</formula>
    </cfRule>
    <cfRule type="cellIs" dxfId="3860" priority="4068" stopIfTrue="1" operator="greaterThan">
      <formula>0.0000001</formula>
    </cfRule>
    <cfRule type="cellIs" dxfId="3859" priority="3960" stopIfTrue="1" operator="greaterThan">
      <formula>0.0000001</formula>
    </cfRule>
    <cfRule type="cellIs" dxfId="3858" priority="3961" stopIfTrue="1" operator="equal">
      <formula>0</formula>
    </cfRule>
    <cfRule type="cellIs" dxfId="3857" priority="4067" stopIfTrue="1" operator="equal">
      <formula>0</formula>
    </cfRule>
    <cfRule type="cellIs" dxfId="3856" priority="3962" stopIfTrue="1" operator="greaterThan">
      <formula>0.0000001</formula>
    </cfRule>
    <cfRule type="cellIs" dxfId="3855" priority="3965" stopIfTrue="1" operator="equal">
      <formula>0</formula>
    </cfRule>
    <cfRule type="cellIs" dxfId="3854" priority="3966" stopIfTrue="1" operator="greaterThan">
      <formula>0.0000001</formula>
    </cfRule>
    <cfRule type="cellIs" dxfId="3853" priority="3963" stopIfTrue="1" operator="equal">
      <formula>0</formula>
    </cfRule>
    <cfRule type="cellIs" dxfId="3852" priority="3964" stopIfTrue="1" operator="greaterThan">
      <formula>0.0000001</formula>
    </cfRule>
    <cfRule type="cellIs" dxfId="3851" priority="4066" stopIfTrue="1" operator="greaterThan">
      <formula>0.0000001</formula>
    </cfRule>
    <cfRule type="cellIs" dxfId="3850" priority="4071" stopIfTrue="1" operator="equal">
      <formula>0</formula>
    </cfRule>
    <cfRule type="cellIs" dxfId="3849" priority="3976" stopIfTrue="1" operator="greaterThan">
      <formula>0.0000001</formula>
    </cfRule>
    <cfRule type="cellIs" dxfId="3848" priority="3975" stopIfTrue="1" operator="equal">
      <formula>0</formula>
    </cfRule>
    <cfRule type="cellIs" dxfId="3847" priority="3974" stopIfTrue="1" operator="greaterThan">
      <formula>0.0000001</formula>
    </cfRule>
    <cfRule type="cellIs" dxfId="3846" priority="3973" stopIfTrue="1" operator="equal">
      <formula>0</formula>
    </cfRule>
    <cfRule type="cellIs" dxfId="3845" priority="3972" stopIfTrue="1" operator="greaterThan">
      <formula>0.0000001</formula>
    </cfRule>
    <cfRule type="cellIs" dxfId="3844" priority="3971" stopIfTrue="1" operator="equal">
      <formula>0</formula>
    </cfRule>
    <cfRule type="cellIs" dxfId="3843" priority="3970" stopIfTrue="1" operator="greaterThan">
      <formula>0.0000001</formula>
    </cfRule>
    <cfRule type="cellIs" dxfId="3842" priority="3969" stopIfTrue="1" operator="equal">
      <formula>0</formula>
    </cfRule>
    <cfRule type="cellIs" dxfId="3841" priority="3968" stopIfTrue="1" operator="greaterThan">
      <formula>0.0000001</formula>
    </cfRule>
    <cfRule type="cellIs" dxfId="3840" priority="3967" stopIfTrue="1" operator="equal">
      <formula>0</formula>
    </cfRule>
    <cfRule type="cellIs" dxfId="3839" priority="4074" stopIfTrue="1" operator="greaterThan">
      <formula>0.0000001</formula>
    </cfRule>
    <cfRule type="cellIs" dxfId="3838" priority="4061" stopIfTrue="1" operator="equal">
      <formula>0</formula>
    </cfRule>
    <cfRule type="cellIs" dxfId="3837" priority="4070" stopIfTrue="1" operator="greaterThan">
      <formula>0.0000001</formula>
    </cfRule>
    <cfRule type="cellIs" dxfId="3836" priority="4063" stopIfTrue="1" operator="equal">
      <formula>0</formula>
    </cfRule>
    <cfRule type="cellIs" dxfId="3835" priority="4064" stopIfTrue="1" operator="greaterThan">
      <formula>0.0000001</formula>
    </cfRule>
    <cfRule type="cellIs" dxfId="3834" priority="4065" stopIfTrue="1" operator="equal">
      <formula>0</formula>
    </cfRule>
    <cfRule type="cellIs" dxfId="3833" priority="4062" stopIfTrue="1" operator="greaterThan">
      <formula>0.0000001</formula>
    </cfRule>
    <cfRule type="cellIs" dxfId="3832" priority="3950" stopIfTrue="1" operator="greaterThan">
      <formula>0.0000001</formula>
    </cfRule>
    <cfRule type="cellIs" dxfId="3831" priority="3951" stopIfTrue="1" operator="equal">
      <formula>0</formula>
    </cfRule>
    <cfRule type="cellIs" dxfId="3830" priority="3952" stopIfTrue="1" operator="greaterThan">
      <formula>0.0000001</formula>
    </cfRule>
    <cfRule type="cellIs" dxfId="3829" priority="3953" stopIfTrue="1" operator="equal">
      <formula>0</formula>
    </cfRule>
    <cfRule type="cellIs" dxfId="3828" priority="3954" stopIfTrue="1" operator="greaterThan">
      <formula>0.0000001</formula>
    </cfRule>
    <cfRule type="cellIs" dxfId="3827" priority="3955" stopIfTrue="1" operator="equal">
      <formula>0</formula>
    </cfRule>
    <cfRule type="cellIs" dxfId="3826" priority="3956" stopIfTrue="1" operator="greaterThan">
      <formula>0.0000001</formula>
    </cfRule>
    <cfRule type="cellIs" dxfId="3825" priority="3957" stopIfTrue="1" operator="equal">
      <formula>0</formula>
    </cfRule>
  </conditionalFormatting>
  <conditionalFormatting sqref="T35:X35">
    <cfRule type="cellIs" dxfId="3824" priority="3930" stopIfTrue="1" operator="greaterThan">
      <formula>0.0000001</formula>
    </cfRule>
    <cfRule type="cellIs" dxfId="3823" priority="3929" stopIfTrue="1" operator="equal">
      <formula>0</formula>
    </cfRule>
    <cfRule type="cellIs" dxfId="3822" priority="3928" stopIfTrue="1" operator="greaterThan">
      <formula>0.0000001</formula>
    </cfRule>
    <cfRule type="cellIs" dxfId="3821" priority="3927" stopIfTrue="1" operator="equal">
      <formula>0</formula>
    </cfRule>
    <cfRule type="cellIs" dxfId="3820" priority="3926" stopIfTrue="1" operator="greaterThan">
      <formula>0.0000001</formula>
    </cfRule>
    <cfRule type="cellIs" dxfId="3819" priority="3925" stopIfTrue="1" operator="equal">
      <formula>0</formula>
    </cfRule>
    <cfRule type="cellIs" dxfId="3818" priority="3924" stopIfTrue="1" operator="greaterThan">
      <formula>0.0000001</formula>
    </cfRule>
    <cfRule type="cellIs" dxfId="3817" priority="3923" stopIfTrue="1" operator="equal">
      <formula>0</formula>
    </cfRule>
    <cfRule type="cellIs" dxfId="3816" priority="3922" stopIfTrue="1" operator="greaterThan">
      <formula>0.0000001</formula>
    </cfRule>
    <cfRule type="cellIs" dxfId="3815" priority="4060" stopIfTrue="1" operator="greaterThan">
      <formula>0.0000001</formula>
    </cfRule>
    <cfRule type="cellIs" dxfId="3814" priority="4058" stopIfTrue="1" operator="greaterThan">
      <formula>0.0000001</formula>
    </cfRule>
    <cfRule type="cellIs" dxfId="3813" priority="4057" stopIfTrue="1" operator="equal">
      <formula>0</formula>
    </cfRule>
    <cfRule type="cellIs" dxfId="3812" priority="4056" stopIfTrue="1" operator="greaterThan">
      <formula>0.0000001</formula>
    </cfRule>
    <cfRule type="cellIs" dxfId="3811" priority="4055" stopIfTrue="1" operator="equal">
      <formula>0</formula>
    </cfRule>
    <cfRule type="cellIs" dxfId="3810" priority="3948" stopIfTrue="1" operator="greaterThan">
      <formula>0.0000001</formula>
    </cfRule>
    <cfRule type="cellIs" dxfId="3809" priority="4054" stopIfTrue="1" operator="greaterThan">
      <formula>0.0000001</formula>
    </cfRule>
    <cfRule type="cellIs" dxfId="3808" priority="4053" stopIfTrue="1" operator="equal">
      <formula>0</formula>
    </cfRule>
    <cfRule type="cellIs" dxfId="3807" priority="4052" stopIfTrue="1" operator="greaterThan">
      <formula>0.0000001</formula>
    </cfRule>
    <cfRule type="cellIs" dxfId="3806" priority="4051" stopIfTrue="1" operator="equal">
      <formula>0</formula>
    </cfRule>
    <cfRule type="cellIs" dxfId="3805" priority="4050" stopIfTrue="1" operator="greaterThan">
      <formula>0.0000001</formula>
    </cfRule>
    <cfRule type="cellIs" dxfId="3804" priority="4049" stopIfTrue="1" operator="equal">
      <formula>0</formula>
    </cfRule>
    <cfRule type="cellIs" dxfId="3803" priority="4048" stopIfTrue="1" operator="greaterThan">
      <formula>0.0000001</formula>
    </cfRule>
    <cfRule type="cellIs" dxfId="3802" priority="4047" stopIfTrue="1" operator="equal">
      <formula>0</formula>
    </cfRule>
    <cfRule type="cellIs" dxfId="3801" priority="3940" stopIfTrue="1" operator="greaterThan">
      <formula>0.0000001</formula>
    </cfRule>
    <cfRule type="cellIs" dxfId="3800" priority="3933" stopIfTrue="1" operator="equal">
      <formula>0</formula>
    </cfRule>
    <cfRule type="cellIs" dxfId="3799" priority="3947" stopIfTrue="1" operator="equal">
      <formula>0</formula>
    </cfRule>
    <cfRule type="cellIs" dxfId="3798" priority="3946" stopIfTrue="1" operator="greaterThan">
      <formula>0.0000001</formula>
    </cfRule>
    <cfRule type="cellIs" dxfId="3797" priority="3945" stopIfTrue="1" operator="equal">
      <formula>0</formula>
    </cfRule>
    <cfRule type="cellIs" dxfId="3796" priority="3944" stopIfTrue="1" operator="greaterThan">
      <formula>0.0000001</formula>
    </cfRule>
    <cfRule type="cellIs" dxfId="3795" priority="3943" stopIfTrue="1" operator="equal">
      <formula>0</formula>
    </cfRule>
    <cfRule type="cellIs" dxfId="3794" priority="3942" stopIfTrue="1" operator="greaterThan">
      <formula>0.0000001</formula>
    </cfRule>
    <cfRule type="cellIs" dxfId="3793" priority="3941" stopIfTrue="1" operator="equal">
      <formula>0</formula>
    </cfRule>
    <cfRule type="cellIs" dxfId="3792" priority="3939" stopIfTrue="1" operator="equal">
      <formula>0</formula>
    </cfRule>
    <cfRule type="cellIs" dxfId="3791" priority="3938" stopIfTrue="1" operator="greaterThan">
      <formula>0.0000001</formula>
    </cfRule>
    <cfRule type="cellIs" dxfId="3790" priority="3937" stopIfTrue="1" operator="equal">
      <formula>0</formula>
    </cfRule>
    <cfRule type="cellIs" dxfId="3789" priority="3936" stopIfTrue="1" operator="greaterThan">
      <formula>0.0000001</formula>
    </cfRule>
    <cfRule type="cellIs" dxfId="3788" priority="3935" stopIfTrue="1" operator="equal">
      <formula>0</formula>
    </cfRule>
    <cfRule type="cellIs" dxfId="3787" priority="3934" stopIfTrue="1" operator="greaterThan">
      <formula>0.0000001</formula>
    </cfRule>
    <cfRule type="cellIs" dxfId="3786" priority="3932" stopIfTrue="1" operator="greaterThan">
      <formula>0.0000001</formula>
    </cfRule>
    <cfRule type="cellIs" dxfId="3785" priority="3931" stopIfTrue="1" operator="equal">
      <formula>0</formula>
    </cfRule>
  </conditionalFormatting>
  <conditionalFormatting sqref="T37:X37">
    <cfRule type="cellIs" dxfId="3784" priority="4046" stopIfTrue="1" operator="greaterThan">
      <formula>0.0000001</formula>
    </cfRule>
    <cfRule type="cellIs" dxfId="3783" priority="4044" stopIfTrue="1" operator="greaterThan">
      <formula>0.0000001</formula>
    </cfRule>
    <cfRule type="cellIs" dxfId="3782" priority="4043" stopIfTrue="1" operator="equal">
      <formula>0</formula>
    </cfRule>
    <cfRule type="cellIs" dxfId="3781" priority="4042" stopIfTrue="1" operator="greaterThan">
      <formula>0.0000001</formula>
    </cfRule>
    <cfRule type="cellIs" dxfId="3780" priority="4041" stopIfTrue="1" operator="equal">
      <formula>0</formula>
    </cfRule>
    <cfRule type="cellIs" dxfId="3779" priority="4040" stopIfTrue="1" operator="greaterThan">
      <formula>0.0000001</formula>
    </cfRule>
    <cfRule type="cellIs" dxfId="3778" priority="4039" stopIfTrue="1" operator="equal">
      <formula>0</formula>
    </cfRule>
    <cfRule type="cellIs" dxfId="3777" priority="4038" stopIfTrue="1" operator="greaterThan">
      <formula>0.0000001</formula>
    </cfRule>
    <cfRule type="cellIs" dxfId="3776" priority="4037" stopIfTrue="1" operator="equal">
      <formula>0</formula>
    </cfRule>
    <cfRule type="cellIs" dxfId="3775" priority="4036" stopIfTrue="1" operator="greaterThan">
      <formula>0.0000001</formula>
    </cfRule>
    <cfRule type="cellIs" dxfId="3774" priority="4035" stopIfTrue="1" operator="equal">
      <formula>0</formula>
    </cfRule>
    <cfRule type="cellIs" dxfId="3773" priority="4034" stopIfTrue="1" operator="greaterThan">
      <formula>0.0000001</formula>
    </cfRule>
  </conditionalFormatting>
  <conditionalFormatting sqref="T39:X39">
    <cfRule type="cellIs" dxfId="3772" priority="4032" stopIfTrue="1" operator="greaterThan">
      <formula>0.0000001</formula>
    </cfRule>
    <cfRule type="cellIs" dxfId="3771" priority="4030" stopIfTrue="1" operator="greaterThan">
      <formula>0.0000001</formula>
    </cfRule>
    <cfRule type="cellIs" dxfId="3770" priority="4028" stopIfTrue="1" operator="greaterThan">
      <formula>0.0000001</formula>
    </cfRule>
    <cfRule type="cellIs" dxfId="3769" priority="4027" stopIfTrue="1" operator="equal">
      <formula>0</formula>
    </cfRule>
    <cfRule type="cellIs" dxfId="3768" priority="4026" stopIfTrue="1" operator="greaterThan">
      <formula>0.0000001</formula>
    </cfRule>
    <cfRule type="cellIs" dxfId="3767" priority="4025" stopIfTrue="1" operator="equal">
      <formula>0</formula>
    </cfRule>
    <cfRule type="cellIs" dxfId="3766" priority="4024" stopIfTrue="1" operator="greaterThan">
      <formula>0.0000001</formula>
    </cfRule>
    <cfRule type="cellIs" dxfId="3765" priority="4023" stopIfTrue="1" operator="equal">
      <formula>0</formula>
    </cfRule>
    <cfRule type="cellIs" dxfId="3764" priority="4022" stopIfTrue="1" operator="greaterThan">
      <formula>0.0000001</formula>
    </cfRule>
    <cfRule type="cellIs" dxfId="3763" priority="4021" stopIfTrue="1" operator="equal">
      <formula>0</formula>
    </cfRule>
    <cfRule type="cellIs" dxfId="3762" priority="4020" stopIfTrue="1" operator="greaterThan">
      <formula>0.0000001</formula>
    </cfRule>
    <cfRule type="cellIs" dxfId="3761" priority="4029" stopIfTrue="1" operator="equal">
      <formula>0</formula>
    </cfRule>
  </conditionalFormatting>
  <conditionalFormatting sqref="T41:X41">
    <cfRule type="cellIs" dxfId="3760" priority="4016" stopIfTrue="1" operator="greaterThan">
      <formula>0.0000001</formula>
    </cfRule>
    <cfRule type="cellIs" dxfId="3759" priority="4014" stopIfTrue="1" operator="greaterThan">
      <formula>0.0000001</formula>
    </cfRule>
    <cfRule type="cellIs" dxfId="3758" priority="4015" stopIfTrue="1" operator="equal">
      <formula>0</formula>
    </cfRule>
    <cfRule type="cellIs" dxfId="3757" priority="4018" stopIfTrue="1" operator="greaterThan">
      <formula>0.0000001</formula>
    </cfRule>
    <cfRule type="cellIs" dxfId="3756" priority="4006" stopIfTrue="1" operator="greaterThan">
      <formula>0.0000001</formula>
    </cfRule>
    <cfRule type="cellIs" dxfId="3755" priority="4007" stopIfTrue="1" operator="equal">
      <formula>0</formula>
    </cfRule>
    <cfRule type="cellIs" dxfId="3754" priority="4008" stopIfTrue="1" operator="greaterThan">
      <formula>0.0000001</formula>
    </cfRule>
    <cfRule type="cellIs" dxfId="3753" priority="4009" stopIfTrue="1" operator="equal">
      <formula>0</formula>
    </cfRule>
    <cfRule type="cellIs" dxfId="3752" priority="4010" stopIfTrue="1" operator="greaterThan">
      <formula>0.0000001</formula>
    </cfRule>
    <cfRule type="cellIs" dxfId="3751" priority="4013" stopIfTrue="1" operator="equal">
      <formula>0</formula>
    </cfRule>
    <cfRule type="cellIs" dxfId="3750" priority="4011" stopIfTrue="1" operator="equal">
      <formula>0</formula>
    </cfRule>
    <cfRule type="cellIs" dxfId="3749" priority="4012" stopIfTrue="1" operator="greaterThan">
      <formula>0.0000001</formula>
    </cfRule>
  </conditionalFormatting>
  <conditionalFormatting sqref="T43:X43">
    <cfRule type="cellIs" dxfId="3748" priority="3994" stopIfTrue="1" operator="greaterThan">
      <formula>0.0000001</formula>
    </cfRule>
    <cfRule type="cellIs" dxfId="3747" priority="4001" stopIfTrue="1" operator="equal">
      <formula>0</formula>
    </cfRule>
    <cfRule type="cellIs" dxfId="3746" priority="3999" stopIfTrue="1" operator="equal">
      <formula>0</formula>
    </cfRule>
    <cfRule type="cellIs" dxfId="3745" priority="4000" stopIfTrue="1" operator="greaterThan">
      <formula>0.0000001</formula>
    </cfRule>
    <cfRule type="cellIs" dxfId="3744" priority="4004" stopIfTrue="1" operator="greaterThan">
      <formula>0.0000001</formula>
    </cfRule>
    <cfRule type="cellIs" dxfId="3743" priority="3998" stopIfTrue="1" operator="greaterThan">
      <formula>0.0000001</formula>
    </cfRule>
    <cfRule type="cellIs" dxfId="3742" priority="4002" stopIfTrue="1" operator="greaterThan">
      <formula>0.0000001</formula>
    </cfRule>
    <cfRule type="cellIs" dxfId="3741" priority="3995" stopIfTrue="1" operator="equal">
      <formula>0</formula>
    </cfRule>
    <cfRule type="cellIs" dxfId="3740" priority="3992" stopIfTrue="1" operator="greaterThan">
      <formula>0.0000001</formula>
    </cfRule>
    <cfRule type="cellIs" dxfId="3739" priority="3993" stopIfTrue="1" operator="equal">
      <formula>0</formula>
    </cfRule>
    <cfRule type="cellIs" dxfId="3738" priority="3996" stopIfTrue="1" operator="greaterThan">
      <formula>0.0000001</formula>
    </cfRule>
    <cfRule type="cellIs" dxfId="3737" priority="3997" stopIfTrue="1" operator="equal">
      <formula>0</formula>
    </cfRule>
  </conditionalFormatting>
  <conditionalFormatting sqref="T45:X45">
    <cfRule type="cellIs" dxfId="3736" priority="3986" stopIfTrue="1" operator="greaterThan">
      <formula>0.0000001</formula>
    </cfRule>
    <cfRule type="cellIs" dxfId="3735" priority="3985" stopIfTrue="1" operator="equal">
      <formula>0</formula>
    </cfRule>
    <cfRule type="cellIs" dxfId="3734" priority="3984" stopIfTrue="1" operator="greaterThan">
      <formula>0.0000001</formula>
    </cfRule>
    <cfRule type="cellIs" dxfId="3733" priority="3983" stopIfTrue="1" operator="equal">
      <formula>0</formula>
    </cfRule>
    <cfRule type="cellIs" dxfId="3732" priority="3982" stopIfTrue="1" operator="greaterThan">
      <formula>0.0000001</formula>
    </cfRule>
    <cfRule type="cellIs" dxfId="3731" priority="3981" stopIfTrue="1" operator="equal">
      <formula>0</formula>
    </cfRule>
    <cfRule type="cellIs" dxfId="3730" priority="3980" stopIfTrue="1" operator="greaterThan">
      <formula>0.0000001</formula>
    </cfRule>
    <cfRule type="cellIs" dxfId="3729" priority="3979" stopIfTrue="1" operator="equal">
      <formula>0</formula>
    </cfRule>
    <cfRule type="cellIs" dxfId="3728" priority="3978" stopIfTrue="1" operator="greaterThan">
      <formula>0.0000001</formula>
    </cfRule>
    <cfRule type="cellIs" dxfId="3727" priority="3990" stopIfTrue="1" operator="greaterThan">
      <formula>0.0000001</formula>
    </cfRule>
    <cfRule type="cellIs" dxfId="3726" priority="3988" stopIfTrue="1" operator="greaterThan">
      <formula>0.0000001</formula>
    </cfRule>
    <cfRule type="cellIs" dxfId="3725" priority="3987" stopIfTrue="1" operator="equal">
      <formula>0</formula>
    </cfRule>
  </conditionalFormatting>
  <conditionalFormatting sqref="T17:AC17">
    <cfRule type="cellIs" dxfId="3724" priority="3905" stopIfTrue="1" operator="equal">
      <formula>0</formula>
    </cfRule>
  </conditionalFormatting>
  <conditionalFormatting sqref="T19:AC19">
    <cfRule type="cellIs" dxfId="3723" priority="3891" stopIfTrue="1" operator="equal">
      <formula>0</formula>
    </cfRule>
  </conditionalFormatting>
  <conditionalFormatting sqref="T21:AC21">
    <cfRule type="cellIs" dxfId="3722" priority="3877" stopIfTrue="1" operator="equal">
      <formula>0</formula>
    </cfRule>
  </conditionalFormatting>
  <conditionalFormatting sqref="T23:AC23">
    <cfRule type="cellIs" dxfId="3721" priority="3863" stopIfTrue="1" operator="equal">
      <formula>0</formula>
    </cfRule>
  </conditionalFormatting>
  <conditionalFormatting sqref="T25:AC25">
    <cfRule type="cellIs" dxfId="3720" priority="3849" stopIfTrue="1" operator="equal">
      <formula>0</formula>
    </cfRule>
  </conditionalFormatting>
  <conditionalFormatting sqref="T27:AC27">
    <cfRule type="cellIs" dxfId="3719" priority="3835" stopIfTrue="1" operator="equal">
      <formula>0</formula>
    </cfRule>
  </conditionalFormatting>
  <conditionalFormatting sqref="T29:AC29">
    <cfRule type="cellIs" dxfId="3718" priority="3821" stopIfTrue="1" operator="equal">
      <formula>0</formula>
    </cfRule>
  </conditionalFormatting>
  <conditionalFormatting sqref="T31:AC31">
    <cfRule type="cellIs" dxfId="3717" priority="3919" stopIfTrue="1" operator="equal">
      <formula>0</formula>
    </cfRule>
  </conditionalFormatting>
  <conditionalFormatting sqref="T33:AC33">
    <cfRule type="cellIs" dxfId="3716" priority="3793" stopIfTrue="1" operator="equal">
      <formula>0</formula>
    </cfRule>
  </conditionalFormatting>
  <conditionalFormatting sqref="T35:AC35">
    <cfRule type="cellIs" dxfId="3715" priority="3779" stopIfTrue="1" operator="equal">
      <formula>0</formula>
    </cfRule>
  </conditionalFormatting>
  <conditionalFormatting sqref="T37:AC37">
    <cfRule type="cellIs" dxfId="3714" priority="3765" stopIfTrue="1" operator="equal">
      <formula>0</formula>
    </cfRule>
  </conditionalFormatting>
  <conditionalFormatting sqref="T39:AC39">
    <cfRule type="cellIs" dxfId="3713" priority="3751" stopIfTrue="1" operator="equal">
      <formula>0</formula>
    </cfRule>
  </conditionalFormatting>
  <conditionalFormatting sqref="T41:AC41">
    <cfRule type="cellIs" dxfId="3712" priority="3737" stopIfTrue="1" operator="equal">
      <formula>0</formula>
    </cfRule>
  </conditionalFormatting>
  <conditionalFormatting sqref="T43:AC43">
    <cfRule type="cellIs" dxfId="3711" priority="3723" stopIfTrue="1" operator="equal">
      <formula>0</formula>
    </cfRule>
  </conditionalFormatting>
  <conditionalFormatting sqref="T45:AC45">
    <cfRule type="cellIs" dxfId="3710" priority="3709" stopIfTrue="1" operator="equal">
      <formula>0</formula>
    </cfRule>
  </conditionalFormatting>
  <conditionalFormatting sqref="Y17:AC17">
    <cfRule type="cellIs" dxfId="3709" priority="3898" stopIfTrue="1" operator="greaterThan">
      <formula>0.0000001</formula>
    </cfRule>
    <cfRule type="cellIs" dxfId="3708" priority="3897" stopIfTrue="1" operator="equal">
      <formula>0</formula>
    </cfRule>
    <cfRule type="cellIs" dxfId="3707" priority="3896" stopIfTrue="1" operator="greaterThan">
      <formula>0.0000001</formula>
    </cfRule>
    <cfRule type="cellIs" dxfId="3706" priority="3895" stopIfTrue="1" operator="equal">
      <formula>0</formula>
    </cfRule>
    <cfRule type="cellIs" dxfId="3705" priority="3894" stopIfTrue="1" operator="greaterThan">
      <formula>0.0000001</formula>
    </cfRule>
    <cfRule type="cellIs" dxfId="3704" priority="3900" stopIfTrue="1" operator="greaterThan">
      <formula>0.0000001</formula>
    </cfRule>
    <cfRule type="cellIs" dxfId="3703" priority="3901" stopIfTrue="1" operator="equal">
      <formula>0</formula>
    </cfRule>
    <cfRule type="cellIs" dxfId="3702" priority="3902" stopIfTrue="1" operator="greaterThan">
      <formula>0.0000001</formula>
    </cfRule>
    <cfRule type="cellIs" dxfId="3701" priority="3903" stopIfTrue="1" operator="equal">
      <formula>0</formula>
    </cfRule>
    <cfRule type="cellIs" dxfId="3700" priority="3904" stopIfTrue="1" operator="greaterThan">
      <formula>0.0000001</formula>
    </cfRule>
    <cfRule type="cellIs" dxfId="3699" priority="3906" stopIfTrue="1" operator="greaterThan">
      <formula>0.0000001</formula>
    </cfRule>
    <cfRule type="cellIs" dxfId="3698" priority="3899" stopIfTrue="1" operator="equal">
      <formula>0</formula>
    </cfRule>
  </conditionalFormatting>
  <conditionalFormatting sqref="Y19:AC19">
    <cfRule type="cellIs" dxfId="3697" priority="3892" stopIfTrue="1" operator="greaterThan">
      <formula>0.0000001</formula>
    </cfRule>
    <cfRule type="cellIs" dxfId="3696" priority="3890" stopIfTrue="1" operator="greaterThan">
      <formula>0.0000001</formula>
    </cfRule>
    <cfRule type="cellIs" dxfId="3695" priority="3889" stopIfTrue="1" operator="equal">
      <formula>0</formula>
    </cfRule>
    <cfRule type="cellIs" dxfId="3694" priority="3888" stopIfTrue="1" operator="greaterThan">
      <formula>0.0000001</formula>
    </cfRule>
    <cfRule type="cellIs" dxfId="3693" priority="3887" stopIfTrue="1" operator="equal">
      <formula>0</formula>
    </cfRule>
    <cfRule type="cellIs" dxfId="3692" priority="3886" stopIfTrue="1" operator="greaterThan">
      <formula>0.0000001</formula>
    </cfRule>
    <cfRule type="cellIs" dxfId="3691" priority="3885" stopIfTrue="1" operator="equal">
      <formula>0</formula>
    </cfRule>
    <cfRule type="cellIs" dxfId="3690" priority="3884" stopIfTrue="1" operator="greaterThan">
      <formula>0.0000001</formula>
    </cfRule>
    <cfRule type="cellIs" dxfId="3689" priority="3883" stopIfTrue="1" operator="equal">
      <formula>0</formula>
    </cfRule>
    <cfRule type="cellIs" dxfId="3688" priority="3882" stopIfTrue="1" operator="greaterThan">
      <formula>0.0000001</formula>
    </cfRule>
    <cfRule type="cellIs" dxfId="3687" priority="3881" stopIfTrue="1" operator="equal">
      <formula>0</formula>
    </cfRule>
    <cfRule type="cellIs" dxfId="3686" priority="3880" stopIfTrue="1" operator="greaterThan">
      <formula>0.0000001</formula>
    </cfRule>
  </conditionalFormatting>
  <conditionalFormatting sqref="Y21:AC21">
    <cfRule type="cellIs" dxfId="3685" priority="3878" stopIfTrue="1" operator="greaterThan">
      <formula>0.0000001</formula>
    </cfRule>
    <cfRule type="cellIs" dxfId="3684" priority="3876" stopIfTrue="1" operator="greaterThan">
      <formula>0.0000001</formula>
    </cfRule>
    <cfRule type="cellIs" dxfId="3683" priority="3875" stopIfTrue="1" operator="equal">
      <formula>0</formula>
    </cfRule>
    <cfRule type="cellIs" dxfId="3682" priority="3874" stopIfTrue="1" operator="greaterThan">
      <formula>0.0000001</formula>
    </cfRule>
    <cfRule type="cellIs" dxfId="3681" priority="3873" stopIfTrue="1" operator="equal">
      <formula>0</formula>
    </cfRule>
    <cfRule type="cellIs" dxfId="3680" priority="3872" stopIfTrue="1" operator="greaterThan">
      <formula>0.0000001</formula>
    </cfRule>
    <cfRule type="cellIs" dxfId="3679" priority="3871" stopIfTrue="1" operator="equal">
      <formula>0</formula>
    </cfRule>
    <cfRule type="cellIs" dxfId="3678" priority="3870" stopIfTrue="1" operator="greaterThan">
      <formula>0.0000001</formula>
    </cfRule>
    <cfRule type="cellIs" dxfId="3677" priority="3869" stopIfTrue="1" operator="equal">
      <formula>0</formula>
    </cfRule>
    <cfRule type="cellIs" dxfId="3676" priority="3868" stopIfTrue="1" operator="greaterThan">
      <formula>0.0000001</formula>
    </cfRule>
    <cfRule type="cellIs" dxfId="3675" priority="3867" stopIfTrue="1" operator="equal">
      <formula>0</formula>
    </cfRule>
    <cfRule type="cellIs" dxfId="3674" priority="3866" stopIfTrue="1" operator="greaterThan">
      <formula>0.0000001</formula>
    </cfRule>
  </conditionalFormatting>
  <conditionalFormatting sqref="Y23:AC23">
    <cfRule type="cellIs" dxfId="3673" priority="3864" stopIfTrue="1" operator="greaterThan">
      <formula>0.0000001</formula>
    </cfRule>
    <cfRule type="cellIs" dxfId="3672" priority="3862" stopIfTrue="1" operator="greaterThan">
      <formula>0.0000001</formula>
    </cfRule>
    <cfRule type="cellIs" dxfId="3671" priority="3861" stopIfTrue="1" operator="equal">
      <formula>0</formula>
    </cfRule>
    <cfRule type="cellIs" dxfId="3670" priority="3860" stopIfTrue="1" operator="greaterThan">
      <formula>0.0000001</formula>
    </cfRule>
    <cfRule type="cellIs" dxfId="3669" priority="3859" stopIfTrue="1" operator="equal">
      <formula>0</formula>
    </cfRule>
    <cfRule type="cellIs" dxfId="3668" priority="3858" stopIfTrue="1" operator="greaterThan">
      <formula>0.0000001</formula>
    </cfRule>
    <cfRule type="cellIs" dxfId="3667" priority="3857" stopIfTrue="1" operator="equal">
      <formula>0</formula>
    </cfRule>
    <cfRule type="cellIs" dxfId="3666" priority="3856" stopIfTrue="1" operator="greaterThan">
      <formula>0.0000001</formula>
    </cfRule>
    <cfRule type="cellIs" dxfId="3665" priority="3855" stopIfTrue="1" operator="equal">
      <formula>0</formula>
    </cfRule>
    <cfRule type="cellIs" dxfId="3664" priority="3854" stopIfTrue="1" operator="greaterThan">
      <formula>0.0000001</formula>
    </cfRule>
    <cfRule type="cellIs" dxfId="3663" priority="3853" stopIfTrue="1" operator="equal">
      <formula>0</formula>
    </cfRule>
    <cfRule type="cellIs" dxfId="3662" priority="3852" stopIfTrue="1" operator="greaterThan">
      <formula>0.0000001</formula>
    </cfRule>
  </conditionalFormatting>
  <conditionalFormatting sqref="Y25:AC25">
    <cfRule type="cellIs" dxfId="3661" priority="3850" stopIfTrue="1" operator="greaterThan">
      <formula>0.0000001</formula>
    </cfRule>
    <cfRule type="cellIs" dxfId="3660" priority="3848" stopIfTrue="1" operator="greaterThan">
      <formula>0.0000001</formula>
    </cfRule>
    <cfRule type="cellIs" dxfId="3659" priority="3847" stopIfTrue="1" operator="equal">
      <formula>0</formula>
    </cfRule>
    <cfRule type="cellIs" dxfId="3658" priority="3846" stopIfTrue="1" operator="greaterThan">
      <formula>0.0000001</formula>
    </cfRule>
    <cfRule type="cellIs" dxfId="3657" priority="3845" stopIfTrue="1" operator="equal">
      <formula>0</formula>
    </cfRule>
    <cfRule type="cellIs" dxfId="3656" priority="3844" stopIfTrue="1" operator="greaterThan">
      <formula>0.0000001</formula>
    </cfRule>
    <cfRule type="cellIs" dxfId="3655" priority="3843" stopIfTrue="1" operator="equal">
      <formula>0</formula>
    </cfRule>
    <cfRule type="cellIs" dxfId="3654" priority="3842" stopIfTrue="1" operator="greaterThan">
      <formula>0.0000001</formula>
    </cfRule>
    <cfRule type="cellIs" dxfId="3653" priority="3841" stopIfTrue="1" operator="equal">
      <formula>0</formula>
    </cfRule>
    <cfRule type="cellIs" dxfId="3652" priority="3840" stopIfTrue="1" operator="greaterThan">
      <formula>0.0000001</formula>
    </cfRule>
    <cfRule type="cellIs" dxfId="3651" priority="3839" stopIfTrue="1" operator="equal">
      <formula>0</formula>
    </cfRule>
    <cfRule type="cellIs" dxfId="3650" priority="3838" stopIfTrue="1" operator="greaterThan">
      <formula>0.0000001</formula>
    </cfRule>
  </conditionalFormatting>
  <conditionalFormatting sqref="Y27:AC27">
    <cfRule type="cellIs" dxfId="3649" priority="3836" stopIfTrue="1" operator="greaterThan">
      <formula>0.0000001</formula>
    </cfRule>
    <cfRule type="cellIs" dxfId="3648" priority="3834" stopIfTrue="1" operator="greaterThan">
      <formula>0.0000001</formula>
    </cfRule>
    <cfRule type="cellIs" dxfId="3647" priority="3833" stopIfTrue="1" operator="equal">
      <formula>0</formula>
    </cfRule>
    <cfRule type="cellIs" dxfId="3646" priority="3832" stopIfTrue="1" operator="greaterThan">
      <formula>0.0000001</formula>
    </cfRule>
    <cfRule type="cellIs" dxfId="3645" priority="3831" stopIfTrue="1" operator="equal">
      <formula>0</formula>
    </cfRule>
    <cfRule type="cellIs" dxfId="3644" priority="3830" stopIfTrue="1" operator="greaterThan">
      <formula>0.0000001</formula>
    </cfRule>
    <cfRule type="cellIs" dxfId="3643" priority="3829" stopIfTrue="1" operator="equal">
      <formula>0</formula>
    </cfRule>
    <cfRule type="cellIs" dxfId="3642" priority="3828" stopIfTrue="1" operator="greaterThan">
      <formula>0.0000001</formula>
    </cfRule>
    <cfRule type="cellIs" dxfId="3641" priority="3827" stopIfTrue="1" operator="equal">
      <formula>0</formula>
    </cfRule>
    <cfRule type="cellIs" dxfId="3640" priority="3826" stopIfTrue="1" operator="greaterThan">
      <formula>0.0000001</formula>
    </cfRule>
    <cfRule type="cellIs" dxfId="3639" priority="3825" stopIfTrue="1" operator="equal">
      <formula>0</formula>
    </cfRule>
    <cfRule type="cellIs" dxfId="3638" priority="3824" stopIfTrue="1" operator="greaterThan">
      <formula>0.0000001</formula>
    </cfRule>
  </conditionalFormatting>
  <conditionalFormatting sqref="Y29:AC29">
    <cfRule type="cellIs" dxfId="3637" priority="3822" stopIfTrue="1" operator="greaterThan">
      <formula>0.0000001</formula>
    </cfRule>
    <cfRule type="cellIs" dxfId="3636" priority="3812" stopIfTrue="1" operator="greaterThan">
      <formula>0.0000001</formula>
    </cfRule>
    <cfRule type="cellIs" dxfId="3635" priority="3813" stopIfTrue="1" operator="equal">
      <formula>0</formula>
    </cfRule>
    <cfRule type="cellIs" dxfId="3634" priority="3814" stopIfTrue="1" operator="greaterThan">
      <formula>0.0000001</formula>
    </cfRule>
    <cfRule type="cellIs" dxfId="3633" priority="3815" stopIfTrue="1" operator="equal">
      <formula>0</formula>
    </cfRule>
    <cfRule type="cellIs" dxfId="3632" priority="3816" stopIfTrue="1" operator="greaterThan">
      <formula>0.0000001</formula>
    </cfRule>
    <cfRule type="cellIs" dxfId="3631" priority="3817" stopIfTrue="1" operator="equal">
      <formula>0</formula>
    </cfRule>
    <cfRule type="cellIs" dxfId="3630" priority="3818" stopIfTrue="1" operator="greaterThan">
      <formula>0.0000001</formula>
    </cfRule>
    <cfRule type="cellIs" dxfId="3629" priority="3810" stopIfTrue="1" operator="greaterThan">
      <formula>0.0000001</formula>
    </cfRule>
    <cfRule type="cellIs" dxfId="3628" priority="3811" stopIfTrue="1" operator="equal">
      <formula>0</formula>
    </cfRule>
    <cfRule type="cellIs" dxfId="3627" priority="3819" stopIfTrue="1" operator="equal">
      <formula>0</formula>
    </cfRule>
    <cfRule type="cellIs" dxfId="3626" priority="3820" stopIfTrue="1" operator="greaterThan">
      <formula>0.0000001</formula>
    </cfRule>
  </conditionalFormatting>
  <conditionalFormatting sqref="Y31:AC31">
    <cfRule type="cellIs" dxfId="3625" priority="3802" stopIfTrue="1" operator="greaterThan">
      <formula>0.0000001</formula>
    </cfRule>
    <cfRule type="cellIs" dxfId="3624" priority="3801" stopIfTrue="1" operator="equal">
      <formula>0</formula>
    </cfRule>
    <cfRule type="cellIs" dxfId="3623" priority="3800" stopIfTrue="1" operator="greaterThan">
      <formula>0.0000001</formula>
    </cfRule>
    <cfRule type="cellIs" dxfId="3622" priority="3799" stopIfTrue="1" operator="equal">
      <formula>0</formula>
    </cfRule>
    <cfRule type="cellIs" dxfId="3621" priority="3798" stopIfTrue="1" operator="greaterThan">
      <formula>0.0000001</formula>
    </cfRule>
    <cfRule type="cellIs" dxfId="3620" priority="3797" stopIfTrue="1" operator="equal">
      <formula>0</formula>
    </cfRule>
    <cfRule type="cellIs" dxfId="3619" priority="3806" stopIfTrue="1" operator="greaterThan">
      <formula>0.0000001</formula>
    </cfRule>
    <cfRule type="cellIs" dxfId="3618" priority="3796" stopIfTrue="1" operator="greaterThan">
      <formula>0.0000001</formula>
    </cfRule>
    <cfRule type="cellIs" dxfId="3617" priority="3808" stopIfTrue="1" operator="greaterThan">
      <formula>0.0000001</formula>
    </cfRule>
    <cfRule type="cellIs" dxfId="3616" priority="3807" stopIfTrue="1" operator="equal">
      <formula>0</formula>
    </cfRule>
    <cfRule type="cellIs" dxfId="3615" priority="3804" stopIfTrue="1" operator="greaterThan">
      <formula>0.0000001</formula>
    </cfRule>
    <cfRule type="cellIs" dxfId="3614" priority="3805" stopIfTrue="1" operator="equal">
      <formula>0</formula>
    </cfRule>
    <cfRule type="cellIs" dxfId="3613" priority="3907" stopIfTrue="1" operator="equal">
      <formula>0</formula>
    </cfRule>
    <cfRule type="cellIs" dxfId="3612" priority="3908" stopIfTrue="1" operator="greaterThan">
      <formula>0.0000001</formula>
    </cfRule>
    <cfRule type="cellIs" dxfId="3611" priority="3909" stopIfTrue="1" operator="equal">
      <formula>0</formula>
    </cfRule>
    <cfRule type="cellIs" dxfId="3610" priority="3910" stopIfTrue="1" operator="greaterThan">
      <formula>0.0000001</formula>
    </cfRule>
    <cfRule type="cellIs" dxfId="3609" priority="3911" stopIfTrue="1" operator="equal">
      <formula>0</formula>
    </cfRule>
    <cfRule type="cellIs" dxfId="3608" priority="3912" stopIfTrue="1" operator="greaterThan">
      <formula>0.0000001</formula>
    </cfRule>
    <cfRule type="cellIs" dxfId="3607" priority="3913" stopIfTrue="1" operator="equal">
      <formula>0</formula>
    </cfRule>
    <cfRule type="cellIs" dxfId="3606" priority="3914" stopIfTrue="1" operator="greaterThan">
      <formula>0.0000001</formula>
    </cfRule>
    <cfRule type="cellIs" dxfId="3605" priority="3915" stopIfTrue="1" operator="equal">
      <formula>0</formula>
    </cfRule>
    <cfRule type="cellIs" dxfId="3604" priority="3920" stopIfTrue="1" operator="greaterThan">
      <formula>0.0000001</formula>
    </cfRule>
    <cfRule type="cellIs" dxfId="3603" priority="3803" stopIfTrue="1" operator="equal">
      <formula>0</formula>
    </cfRule>
    <cfRule type="cellIs" dxfId="3602" priority="3918" stopIfTrue="1" operator="greaterThan">
      <formula>0.0000001</formula>
    </cfRule>
    <cfRule type="cellIs" dxfId="3601" priority="3917" stopIfTrue="1" operator="equal">
      <formula>0</formula>
    </cfRule>
    <cfRule type="cellIs" dxfId="3600" priority="3916" stopIfTrue="1" operator="greaterThan">
      <formula>0.0000001</formula>
    </cfRule>
  </conditionalFormatting>
  <conditionalFormatting sqref="Y33:AC33">
    <cfRule type="cellIs" dxfId="3599" priority="3688" stopIfTrue="1" operator="greaterThan">
      <formula>0.0000001</formula>
    </cfRule>
    <cfRule type="cellIs" dxfId="3598" priority="3687" stopIfTrue="1" operator="equal">
      <formula>0</formula>
    </cfRule>
    <cfRule type="cellIs" dxfId="3597" priority="3686" stopIfTrue="1" operator="greaterThan">
      <formula>0.0000001</formula>
    </cfRule>
    <cfRule type="cellIs" dxfId="3596" priority="3685" stopIfTrue="1" operator="equal">
      <formula>0</formula>
    </cfRule>
    <cfRule type="cellIs" dxfId="3595" priority="3684" stopIfTrue="1" operator="greaterThan">
      <formula>0.0000001</formula>
    </cfRule>
    <cfRule type="cellIs" dxfId="3594" priority="3786" stopIfTrue="1" operator="greaterThan">
      <formula>0.0000001</formula>
    </cfRule>
    <cfRule type="cellIs" dxfId="3593" priority="3682" stopIfTrue="1" operator="greaterThan">
      <formula>0.0000001</formula>
    </cfRule>
    <cfRule type="cellIs" dxfId="3592" priority="3681" stopIfTrue="1" operator="equal">
      <formula>0</formula>
    </cfRule>
    <cfRule type="cellIs" dxfId="3591" priority="3680" stopIfTrue="1" operator="greaterThan">
      <formula>0.0000001</formula>
    </cfRule>
    <cfRule type="cellIs" dxfId="3590" priority="3679" stopIfTrue="1" operator="equal">
      <formula>0</formula>
    </cfRule>
    <cfRule type="cellIs" dxfId="3589" priority="3678" stopIfTrue="1" operator="greaterThan">
      <formula>0.0000001</formula>
    </cfRule>
    <cfRule type="cellIs" dxfId="3588" priority="3677" stopIfTrue="1" operator="equal">
      <formula>0</formula>
    </cfRule>
    <cfRule type="cellIs" dxfId="3587" priority="3676" stopIfTrue="1" operator="greaterThan">
      <formula>0.0000001</formula>
    </cfRule>
    <cfRule type="cellIs" dxfId="3586" priority="3675" stopIfTrue="1" operator="equal">
      <formula>0</formula>
    </cfRule>
    <cfRule type="cellIs" dxfId="3585" priority="3674" stopIfTrue="1" operator="greaterThan">
      <formula>0.0000001</formula>
    </cfRule>
    <cfRule type="cellIs" dxfId="3584" priority="3673" stopIfTrue="1" operator="equal">
      <formula>0</formula>
    </cfRule>
    <cfRule type="cellIs" dxfId="3583" priority="3672" stopIfTrue="1" operator="greaterThan">
      <formula>0.0000001</formula>
    </cfRule>
    <cfRule type="cellIs" dxfId="3582" priority="3671" stopIfTrue="1" operator="equal">
      <formula>0</formula>
    </cfRule>
    <cfRule type="cellIs" dxfId="3581" priority="3670" stopIfTrue="1" operator="greaterThan">
      <formula>0.0000001</formula>
    </cfRule>
    <cfRule type="cellIs" dxfId="3580" priority="3785" stopIfTrue="1" operator="equal">
      <formula>0</formula>
    </cfRule>
    <cfRule type="cellIs" dxfId="3579" priority="3784" stopIfTrue="1" operator="greaterThan">
      <formula>0.0000001</formula>
    </cfRule>
    <cfRule type="cellIs" dxfId="3578" priority="3783" stopIfTrue="1" operator="equal">
      <formula>0</formula>
    </cfRule>
    <cfRule type="cellIs" dxfId="3577" priority="3683" stopIfTrue="1" operator="equal">
      <formula>0</formula>
    </cfRule>
    <cfRule type="cellIs" dxfId="3576" priority="3782" stopIfTrue="1" operator="greaterThan">
      <formula>0.0000001</formula>
    </cfRule>
    <cfRule type="cellIs" dxfId="3575" priority="3781" stopIfTrue="1" operator="equal">
      <formula>0</formula>
    </cfRule>
    <cfRule type="cellIs" dxfId="3574" priority="3794" stopIfTrue="1" operator="greaterThan">
      <formula>0.0000001</formula>
    </cfRule>
    <cfRule type="cellIs" dxfId="3573" priority="3792" stopIfTrue="1" operator="greaterThan">
      <formula>0.0000001</formula>
    </cfRule>
    <cfRule type="cellIs" dxfId="3572" priority="3690" stopIfTrue="1" operator="greaterThan">
      <formula>0.0000001</formula>
    </cfRule>
    <cfRule type="cellIs" dxfId="3571" priority="3791" stopIfTrue="1" operator="equal">
      <formula>0</formula>
    </cfRule>
    <cfRule type="cellIs" dxfId="3570" priority="3691" stopIfTrue="1" operator="equal">
      <formula>0</formula>
    </cfRule>
    <cfRule type="cellIs" dxfId="3569" priority="3692" stopIfTrue="1" operator="greaterThan">
      <formula>0.0000001</formula>
    </cfRule>
    <cfRule type="cellIs" dxfId="3568" priority="3693" stopIfTrue="1" operator="equal">
      <formula>0</formula>
    </cfRule>
    <cfRule type="cellIs" dxfId="3567" priority="3694" stopIfTrue="1" operator="greaterThan">
      <formula>0.0000001</formula>
    </cfRule>
    <cfRule type="cellIs" dxfId="3566" priority="3695" stopIfTrue="1" operator="equal">
      <formula>0</formula>
    </cfRule>
    <cfRule type="cellIs" dxfId="3565" priority="3696" stopIfTrue="1" operator="greaterThan">
      <formula>0.0000001</formula>
    </cfRule>
    <cfRule type="cellIs" dxfId="3564" priority="3790" stopIfTrue="1" operator="greaterThan">
      <formula>0.0000001</formula>
    </cfRule>
    <cfRule type="cellIs" dxfId="3563" priority="3789" stopIfTrue="1" operator="equal">
      <formula>0</formula>
    </cfRule>
    <cfRule type="cellIs" dxfId="3562" priority="3788" stopIfTrue="1" operator="greaterThan">
      <formula>0.0000001</formula>
    </cfRule>
    <cfRule type="cellIs" dxfId="3561" priority="3787" stopIfTrue="1" operator="equal">
      <formula>0</formula>
    </cfRule>
    <cfRule type="cellIs" dxfId="3560" priority="3689" stopIfTrue="1" operator="equal">
      <formula>0</formula>
    </cfRule>
  </conditionalFormatting>
  <conditionalFormatting sqref="Y35:AC35">
    <cfRule type="cellIs" dxfId="3559" priority="3661" stopIfTrue="1" operator="equal">
      <formula>0</formula>
    </cfRule>
    <cfRule type="cellIs" dxfId="3558" priority="3660" stopIfTrue="1" operator="greaterThan">
      <formula>0.0000001</formula>
    </cfRule>
    <cfRule type="cellIs" dxfId="3557" priority="3659" stopIfTrue="1" operator="equal">
      <formula>0</formula>
    </cfRule>
    <cfRule type="cellIs" dxfId="3556" priority="3658" stopIfTrue="1" operator="greaterThan">
      <formula>0.0000001</formula>
    </cfRule>
    <cfRule type="cellIs" dxfId="3555" priority="3657" stopIfTrue="1" operator="equal">
      <formula>0</formula>
    </cfRule>
    <cfRule type="cellIs" dxfId="3554" priority="3656" stopIfTrue="1" operator="greaterThan">
      <formula>0.0000001</formula>
    </cfRule>
    <cfRule type="cellIs" dxfId="3553" priority="3655" stopIfTrue="1" operator="equal">
      <formula>0</formula>
    </cfRule>
    <cfRule type="cellIs" dxfId="3552" priority="3654" stopIfTrue="1" operator="greaterThan">
      <formula>0.0000001</formula>
    </cfRule>
    <cfRule type="cellIs" dxfId="3551" priority="3653" stopIfTrue="1" operator="equal">
      <formula>0</formula>
    </cfRule>
    <cfRule type="cellIs" dxfId="3550" priority="3652" stopIfTrue="1" operator="greaterThan">
      <formula>0.0000001</formula>
    </cfRule>
    <cfRule type="cellIs" dxfId="3549" priority="3651" stopIfTrue="1" operator="equal">
      <formula>0</formula>
    </cfRule>
    <cfRule type="cellIs" dxfId="3548" priority="3650" stopIfTrue="1" operator="greaterThan">
      <formula>0.0000001</formula>
    </cfRule>
    <cfRule type="cellIs" dxfId="3547" priority="3649" stopIfTrue="1" operator="equal">
      <formula>0</formula>
    </cfRule>
    <cfRule type="cellIs" dxfId="3546" priority="3648" stopIfTrue="1" operator="greaterThan">
      <formula>0.0000001</formula>
    </cfRule>
    <cfRule type="cellIs" dxfId="3545" priority="3647" stopIfTrue="1" operator="equal">
      <formula>0</formula>
    </cfRule>
    <cfRule type="cellIs" dxfId="3544" priority="3645" stopIfTrue="1" operator="equal">
      <formula>0</formula>
    </cfRule>
    <cfRule type="cellIs" dxfId="3543" priority="3644" stopIfTrue="1" operator="greaterThan">
      <formula>0.0000001</formula>
    </cfRule>
    <cfRule type="cellIs" dxfId="3542" priority="3643" stopIfTrue="1" operator="equal">
      <formula>0</formula>
    </cfRule>
    <cfRule type="cellIs" dxfId="3541" priority="3642" stopIfTrue="1" operator="greaterThan">
      <formula>0.0000001</formula>
    </cfRule>
    <cfRule type="cellIs" dxfId="3540" priority="3773" stopIfTrue="1" operator="equal">
      <formula>0</formula>
    </cfRule>
    <cfRule type="cellIs" dxfId="3539" priority="3772" stopIfTrue="1" operator="greaterThan">
      <formula>0.0000001</formula>
    </cfRule>
    <cfRule type="cellIs" dxfId="3538" priority="3771" stopIfTrue="1" operator="equal">
      <formula>0</formula>
    </cfRule>
    <cfRule type="cellIs" dxfId="3537" priority="3770" stopIfTrue="1" operator="greaterThan">
      <formula>0.0000001</formula>
    </cfRule>
    <cfRule type="cellIs" dxfId="3536" priority="3769" stopIfTrue="1" operator="equal">
      <formula>0</formula>
    </cfRule>
    <cfRule type="cellIs" dxfId="3535" priority="3768" stopIfTrue="1" operator="greaterThan">
      <formula>0.0000001</formula>
    </cfRule>
    <cfRule type="cellIs" dxfId="3534" priority="3767" stopIfTrue="1" operator="equal">
      <formula>0</formula>
    </cfRule>
    <cfRule type="cellIs" dxfId="3533" priority="3646" stopIfTrue="1" operator="greaterThan">
      <formula>0.0000001</formula>
    </cfRule>
    <cfRule type="cellIs" dxfId="3532" priority="3780" stopIfTrue="1" operator="greaterThan">
      <formula>0.0000001</formula>
    </cfRule>
    <cfRule type="cellIs" dxfId="3531" priority="3778" stopIfTrue="1" operator="greaterThan">
      <formula>0.0000001</formula>
    </cfRule>
    <cfRule type="cellIs" dxfId="3530" priority="3777" stopIfTrue="1" operator="equal">
      <formula>0</formula>
    </cfRule>
    <cfRule type="cellIs" dxfId="3529" priority="3776" stopIfTrue="1" operator="greaterThan">
      <formula>0.0000001</formula>
    </cfRule>
    <cfRule type="cellIs" dxfId="3528" priority="3775" stopIfTrue="1" operator="equal">
      <formula>0</formula>
    </cfRule>
    <cfRule type="cellIs" dxfId="3527" priority="3774" stopIfTrue="1" operator="greaterThan">
      <formula>0.0000001</formula>
    </cfRule>
    <cfRule type="cellIs" dxfId="3526" priority="3668" stopIfTrue="1" operator="greaterThan">
      <formula>0.0000001</formula>
    </cfRule>
    <cfRule type="cellIs" dxfId="3525" priority="3667" stopIfTrue="1" operator="equal">
      <formula>0</formula>
    </cfRule>
    <cfRule type="cellIs" dxfId="3524" priority="3666" stopIfTrue="1" operator="greaterThan">
      <formula>0.0000001</formula>
    </cfRule>
    <cfRule type="cellIs" dxfId="3523" priority="3665" stopIfTrue="1" operator="equal">
      <formula>0</formula>
    </cfRule>
    <cfRule type="cellIs" dxfId="3522" priority="3664" stopIfTrue="1" operator="greaterThan">
      <formula>0.0000001</formula>
    </cfRule>
    <cfRule type="cellIs" dxfId="3521" priority="3663" stopIfTrue="1" operator="equal">
      <formula>0</formula>
    </cfRule>
    <cfRule type="cellIs" dxfId="3520" priority="3662" stopIfTrue="1" operator="greaterThan">
      <formula>0.0000001</formula>
    </cfRule>
  </conditionalFormatting>
  <conditionalFormatting sqref="Y37:AC37">
    <cfRule type="cellIs" dxfId="3519" priority="3755" stopIfTrue="1" operator="equal">
      <formula>0</formula>
    </cfRule>
    <cfRule type="cellIs" dxfId="3518" priority="3756" stopIfTrue="1" operator="greaterThan">
      <formula>0.0000001</formula>
    </cfRule>
    <cfRule type="cellIs" dxfId="3517" priority="3766" stopIfTrue="1" operator="greaterThan">
      <formula>0.0000001</formula>
    </cfRule>
    <cfRule type="cellIs" dxfId="3516" priority="3754" stopIfTrue="1" operator="greaterThan">
      <formula>0.0000001</formula>
    </cfRule>
    <cfRule type="cellIs" dxfId="3515" priority="3764" stopIfTrue="1" operator="greaterThan">
      <formula>0.0000001</formula>
    </cfRule>
    <cfRule type="cellIs" dxfId="3514" priority="3763" stopIfTrue="1" operator="equal">
      <formula>0</formula>
    </cfRule>
    <cfRule type="cellIs" dxfId="3513" priority="3762" stopIfTrue="1" operator="greaterThan">
      <formula>0.0000001</formula>
    </cfRule>
    <cfRule type="cellIs" dxfId="3512" priority="3761" stopIfTrue="1" operator="equal">
      <formula>0</formula>
    </cfRule>
    <cfRule type="cellIs" dxfId="3511" priority="3760" stopIfTrue="1" operator="greaterThan">
      <formula>0.0000001</formula>
    </cfRule>
    <cfRule type="cellIs" dxfId="3510" priority="3758" stopIfTrue="1" operator="greaterThan">
      <formula>0.0000001</formula>
    </cfRule>
    <cfRule type="cellIs" dxfId="3509" priority="3759" stopIfTrue="1" operator="equal">
      <formula>0</formula>
    </cfRule>
    <cfRule type="cellIs" dxfId="3508" priority="3757" stopIfTrue="1" operator="equal">
      <formula>0</formula>
    </cfRule>
  </conditionalFormatting>
  <conditionalFormatting sqref="Y39:AC39">
    <cfRule type="cellIs" dxfId="3507" priority="3744" stopIfTrue="1" operator="greaterThan">
      <formula>0.0000001</formula>
    </cfRule>
    <cfRule type="cellIs" dxfId="3506" priority="3743" stopIfTrue="1" operator="equal">
      <formula>0</formula>
    </cfRule>
    <cfRule type="cellIs" dxfId="3505" priority="3742" stopIfTrue="1" operator="greaterThan">
      <formula>0.0000001</formula>
    </cfRule>
    <cfRule type="cellIs" dxfId="3504" priority="3741" stopIfTrue="1" operator="equal">
      <formula>0</formula>
    </cfRule>
    <cfRule type="cellIs" dxfId="3503" priority="3740" stopIfTrue="1" operator="greaterThan">
      <formula>0.0000001</formula>
    </cfRule>
    <cfRule type="cellIs" dxfId="3502" priority="3752" stopIfTrue="1" operator="greaterThan">
      <formula>0.0000001</formula>
    </cfRule>
    <cfRule type="cellIs" dxfId="3501" priority="3748" stopIfTrue="1" operator="greaterThan">
      <formula>0.0000001</formula>
    </cfRule>
    <cfRule type="cellIs" dxfId="3500" priority="3746" stopIfTrue="1" operator="greaterThan">
      <formula>0.0000001</formula>
    </cfRule>
    <cfRule type="cellIs" dxfId="3499" priority="3747" stopIfTrue="1" operator="equal">
      <formula>0</formula>
    </cfRule>
    <cfRule type="cellIs" dxfId="3498" priority="3749" stopIfTrue="1" operator="equal">
      <formula>0</formula>
    </cfRule>
    <cfRule type="cellIs" dxfId="3497" priority="3750" stopIfTrue="1" operator="greaterThan">
      <formula>0.0000001</formula>
    </cfRule>
    <cfRule type="cellIs" dxfId="3496" priority="3745" stopIfTrue="1" operator="equal">
      <formula>0</formula>
    </cfRule>
  </conditionalFormatting>
  <conditionalFormatting sqref="Y41:AC41">
    <cfRule type="cellIs" dxfId="3495" priority="3736" stopIfTrue="1" operator="greaterThan">
      <formula>0.0000001</formula>
    </cfRule>
    <cfRule type="cellIs" dxfId="3494" priority="3734" stopIfTrue="1" operator="greaterThan">
      <formula>0.0000001</formula>
    </cfRule>
    <cfRule type="cellIs" dxfId="3493" priority="3733" stopIfTrue="1" operator="equal">
      <formula>0</formula>
    </cfRule>
    <cfRule type="cellIs" dxfId="3492" priority="3732" stopIfTrue="1" operator="greaterThan">
      <formula>0.0000001</formula>
    </cfRule>
    <cfRule type="cellIs" dxfId="3491" priority="3731" stopIfTrue="1" operator="equal">
      <formula>0</formula>
    </cfRule>
    <cfRule type="cellIs" dxfId="3490" priority="3730" stopIfTrue="1" operator="greaterThan">
      <formula>0.0000001</formula>
    </cfRule>
    <cfRule type="cellIs" dxfId="3489" priority="3729" stopIfTrue="1" operator="equal">
      <formula>0</formula>
    </cfRule>
    <cfRule type="cellIs" dxfId="3488" priority="3728" stopIfTrue="1" operator="greaterThan">
      <formula>0.0000001</formula>
    </cfRule>
    <cfRule type="cellIs" dxfId="3487" priority="3727" stopIfTrue="1" operator="equal">
      <formula>0</formula>
    </cfRule>
    <cfRule type="cellIs" dxfId="3486" priority="3726" stopIfTrue="1" operator="greaterThan">
      <formula>0.0000001</formula>
    </cfRule>
    <cfRule type="cellIs" dxfId="3485" priority="3735" stopIfTrue="1" operator="equal">
      <formula>0</formula>
    </cfRule>
    <cfRule type="cellIs" dxfId="3484" priority="3738" stopIfTrue="1" operator="greaterThan">
      <formula>0.0000001</formula>
    </cfRule>
  </conditionalFormatting>
  <conditionalFormatting sqref="Y43:AC43">
    <cfRule type="cellIs" dxfId="3483" priority="3714" stopIfTrue="1" operator="greaterThan">
      <formula>0.0000001</formula>
    </cfRule>
    <cfRule type="cellIs" dxfId="3482" priority="3715" stopIfTrue="1" operator="equal">
      <formula>0</formula>
    </cfRule>
    <cfRule type="cellIs" dxfId="3481" priority="3712" stopIfTrue="1" operator="greaterThan">
      <formula>0.0000001</formula>
    </cfRule>
    <cfRule type="cellIs" dxfId="3480" priority="3718" stopIfTrue="1" operator="greaterThan">
      <formula>0.0000001</formula>
    </cfRule>
    <cfRule type="cellIs" dxfId="3479" priority="3717" stopIfTrue="1" operator="equal">
      <formula>0</formula>
    </cfRule>
    <cfRule type="cellIs" dxfId="3478" priority="3713" stopIfTrue="1" operator="equal">
      <formula>0</formula>
    </cfRule>
    <cfRule type="cellIs" dxfId="3477" priority="3719" stopIfTrue="1" operator="equal">
      <formula>0</formula>
    </cfRule>
    <cfRule type="cellIs" dxfId="3476" priority="3720" stopIfTrue="1" operator="greaterThan">
      <formula>0.0000001</formula>
    </cfRule>
    <cfRule type="cellIs" dxfId="3475" priority="3721" stopIfTrue="1" operator="equal">
      <formula>0</formula>
    </cfRule>
    <cfRule type="cellIs" dxfId="3474" priority="3716" stopIfTrue="1" operator="greaterThan">
      <formula>0.0000001</formula>
    </cfRule>
    <cfRule type="cellIs" dxfId="3473" priority="3722" stopIfTrue="1" operator="greaterThan">
      <formula>0.0000001</formula>
    </cfRule>
    <cfRule type="cellIs" dxfId="3472" priority="3724" stopIfTrue="1" operator="greaterThan">
      <formula>0.0000001</formula>
    </cfRule>
  </conditionalFormatting>
  <conditionalFormatting sqref="Y45:AC45">
    <cfRule type="cellIs" dxfId="3471" priority="3699" stopIfTrue="1" operator="equal">
      <formula>0</formula>
    </cfRule>
    <cfRule type="cellIs" dxfId="3470" priority="3698" stopIfTrue="1" operator="greaterThan">
      <formula>0.0000001</formula>
    </cfRule>
    <cfRule type="cellIs" dxfId="3469" priority="3708" stopIfTrue="1" operator="greaterThan">
      <formula>0.0000001</formula>
    </cfRule>
    <cfRule type="cellIs" dxfId="3468" priority="3710" stopIfTrue="1" operator="greaterThan">
      <formula>0.0000001</formula>
    </cfRule>
    <cfRule type="cellIs" dxfId="3467" priority="3706" stopIfTrue="1" operator="greaterThan">
      <formula>0.0000001</formula>
    </cfRule>
    <cfRule type="cellIs" dxfId="3466" priority="3705" stopIfTrue="1" operator="equal">
      <formula>0</formula>
    </cfRule>
    <cfRule type="cellIs" dxfId="3465" priority="3704" stopIfTrue="1" operator="greaterThan">
      <formula>0.0000001</formula>
    </cfRule>
    <cfRule type="cellIs" dxfId="3464" priority="3703" stopIfTrue="1" operator="equal">
      <formula>0</formula>
    </cfRule>
    <cfRule type="cellIs" dxfId="3463" priority="3702" stopIfTrue="1" operator="greaterThan">
      <formula>0.0000001</formula>
    </cfRule>
    <cfRule type="cellIs" dxfId="3462" priority="3701" stopIfTrue="1" operator="equal">
      <formula>0</formula>
    </cfRule>
    <cfRule type="cellIs" dxfId="3461" priority="3700" stopIfTrue="1" operator="greaterThan">
      <formula>0.0000001</formula>
    </cfRule>
    <cfRule type="cellIs" dxfId="3460" priority="3707" stopIfTrue="1" operator="equal">
      <formula>0</formula>
    </cfRule>
  </conditionalFormatting>
  <conditionalFormatting sqref="Y17:AH17">
    <cfRule type="cellIs" dxfId="3459" priority="3625" stopIfTrue="1" operator="equal">
      <formula>0</formula>
    </cfRule>
  </conditionalFormatting>
  <conditionalFormatting sqref="Y19:AH19">
    <cfRule type="cellIs" dxfId="3458" priority="3611" stopIfTrue="1" operator="equal">
      <formula>0</formula>
    </cfRule>
  </conditionalFormatting>
  <conditionalFormatting sqref="Y21:AH21">
    <cfRule type="cellIs" dxfId="3457" priority="3597" stopIfTrue="1" operator="equal">
      <formula>0</formula>
    </cfRule>
  </conditionalFormatting>
  <conditionalFormatting sqref="Y23:AH23">
    <cfRule type="cellIs" dxfId="3456" priority="3583" stopIfTrue="1" operator="equal">
      <formula>0</formula>
    </cfRule>
  </conditionalFormatting>
  <conditionalFormatting sqref="Y25:AH25">
    <cfRule type="cellIs" dxfId="3455" priority="3569" stopIfTrue="1" operator="equal">
      <formula>0</formula>
    </cfRule>
  </conditionalFormatting>
  <conditionalFormatting sqref="Y27:AH27">
    <cfRule type="cellIs" dxfId="3454" priority="3555" stopIfTrue="1" operator="equal">
      <formula>0</formula>
    </cfRule>
  </conditionalFormatting>
  <conditionalFormatting sqref="Y29:AH29">
    <cfRule type="cellIs" dxfId="3453" priority="3541" stopIfTrue="1" operator="equal">
      <formula>0</formula>
    </cfRule>
  </conditionalFormatting>
  <conditionalFormatting sqref="Y31:AH31">
    <cfRule type="cellIs" dxfId="3452" priority="3639" stopIfTrue="1" operator="equal">
      <formula>0</formula>
    </cfRule>
  </conditionalFormatting>
  <conditionalFormatting sqref="Y33:AH33">
    <cfRule type="cellIs" dxfId="3451" priority="3513" stopIfTrue="1" operator="equal">
      <formula>0</formula>
    </cfRule>
  </conditionalFormatting>
  <conditionalFormatting sqref="Y35:AH35">
    <cfRule type="cellIs" dxfId="3450" priority="3499" stopIfTrue="1" operator="equal">
      <formula>0</formula>
    </cfRule>
  </conditionalFormatting>
  <conditionalFormatting sqref="Y37:AH37">
    <cfRule type="cellIs" dxfId="3449" priority="3485" stopIfTrue="1" operator="equal">
      <formula>0</formula>
    </cfRule>
  </conditionalFormatting>
  <conditionalFormatting sqref="Y39:AH39">
    <cfRule type="cellIs" dxfId="3448" priority="3471" stopIfTrue="1" operator="equal">
      <formula>0</formula>
    </cfRule>
  </conditionalFormatting>
  <conditionalFormatting sqref="Y41:AH41">
    <cfRule type="cellIs" dxfId="3447" priority="3457" stopIfTrue="1" operator="equal">
      <formula>0</formula>
    </cfRule>
  </conditionalFormatting>
  <conditionalFormatting sqref="Y43:AH43">
    <cfRule type="cellIs" dxfId="3446" priority="3443" stopIfTrue="1" operator="equal">
      <formula>0</formula>
    </cfRule>
  </conditionalFormatting>
  <conditionalFormatting sqref="Y45:AH45">
    <cfRule type="cellIs" dxfId="3445" priority="3429" stopIfTrue="1" operator="equal">
      <formula>0</formula>
    </cfRule>
  </conditionalFormatting>
  <conditionalFormatting sqref="AD17:AH17">
    <cfRule type="cellIs" dxfId="3444" priority="3614" stopIfTrue="1" operator="greaterThan">
      <formula>0.0000001</formula>
    </cfRule>
    <cfRule type="cellIs" dxfId="3443" priority="3626" stopIfTrue="1" operator="greaterThan">
      <formula>0.0000001</formula>
    </cfRule>
    <cfRule type="cellIs" dxfId="3442" priority="3624" stopIfTrue="1" operator="greaterThan">
      <formula>0.0000001</formula>
    </cfRule>
    <cfRule type="cellIs" dxfId="3441" priority="3623" stopIfTrue="1" operator="equal">
      <formula>0</formula>
    </cfRule>
    <cfRule type="cellIs" dxfId="3440" priority="3622" stopIfTrue="1" operator="greaterThan">
      <formula>0.0000001</formula>
    </cfRule>
    <cfRule type="cellIs" dxfId="3439" priority="3621" stopIfTrue="1" operator="equal">
      <formula>0</formula>
    </cfRule>
    <cfRule type="cellIs" dxfId="3438" priority="3620" stopIfTrue="1" operator="greaterThan">
      <formula>0.0000001</formula>
    </cfRule>
    <cfRule type="cellIs" dxfId="3437" priority="3619" stopIfTrue="1" operator="equal">
      <formula>0</formula>
    </cfRule>
    <cfRule type="cellIs" dxfId="3436" priority="3618" stopIfTrue="1" operator="greaterThan">
      <formula>0.0000001</formula>
    </cfRule>
    <cfRule type="cellIs" dxfId="3435" priority="3617" stopIfTrue="1" operator="equal">
      <formula>0</formula>
    </cfRule>
    <cfRule type="cellIs" dxfId="3434" priority="3616" stopIfTrue="1" operator="greaterThan">
      <formula>0.0000001</formula>
    </cfRule>
    <cfRule type="cellIs" dxfId="3433" priority="3615" stopIfTrue="1" operator="equal">
      <formula>0</formula>
    </cfRule>
  </conditionalFormatting>
  <conditionalFormatting sqref="AD19:AH19">
    <cfRule type="cellIs" dxfId="3432" priority="3606" stopIfTrue="1" operator="greaterThan">
      <formula>0.0000001</formula>
    </cfRule>
    <cfRule type="cellIs" dxfId="3431" priority="3605" stopIfTrue="1" operator="equal">
      <formula>0</formula>
    </cfRule>
    <cfRule type="cellIs" dxfId="3430" priority="3604" stopIfTrue="1" operator="greaterThan">
      <formula>0.0000001</formula>
    </cfRule>
    <cfRule type="cellIs" dxfId="3429" priority="3603" stopIfTrue="1" operator="equal">
      <formula>0</formula>
    </cfRule>
    <cfRule type="cellIs" dxfId="3428" priority="3602" stopIfTrue="1" operator="greaterThan">
      <formula>0.0000001</formula>
    </cfRule>
    <cfRule type="cellIs" dxfId="3427" priority="3601" stopIfTrue="1" operator="equal">
      <formula>0</formula>
    </cfRule>
    <cfRule type="cellIs" dxfId="3426" priority="3600" stopIfTrue="1" operator="greaterThan">
      <formula>0.0000001</formula>
    </cfRule>
    <cfRule type="cellIs" dxfId="3425" priority="3608" stopIfTrue="1" operator="greaterThan">
      <formula>0.0000001</formula>
    </cfRule>
    <cfRule type="cellIs" dxfId="3424" priority="3612" stopIfTrue="1" operator="greaterThan">
      <formula>0.0000001</formula>
    </cfRule>
    <cfRule type="cellIs" dxfId="3423" priority="3610" stopIfTrue="1" operator="greaterThan">
      <formula>0.0000001</formula>
    </cfRule>
    <cfRule type="cellIs" dxfId="3422" priority="3609" stopIfTrue="1" operator="equal">
      <formula>0</formula>
    </cfRule>
    <cfRule type="cellIs" dxfId="3421" priority="3607" stopIfTrue="1" operator="equal">
      <formula>0</formula>
    </cfRule>
  </conditionalFormatting>
  <conditionalFormatting sqref="AD21:AH21">
    <cfRule type="cellIs" dxfId="3420" priority="3594" stopIfTrue="1" operator="greaterThan">
      <formula>0.0000001</formula>
    </cfRule>
    <cfRule type="cellIs" dxfId="3419" priority="3595" stopIfTrue="1" operator="equal">
      <formula>0</formula>
    </cfRule>
    <cfRule type="cellIs" dxfId="3418" priority="3596" stopIfTrue="1" operator="greaterThan">
      <formula>0.0000001</formula>
    </cfRule>
    <cfRule type="cellIs" dxfId="3417" priority="3598" stopIfTrue="1" operator="greaterThan">
      <formula>0.0000001</formula>
    </cfRule>
    <cfRule type="cellIs" dxfId="3416" priority="3591" stopIfTrue="1" operator="equal">
      <formula>0</formula>
    </cfRule>
    <cfRule type="cellIs" dxfId="3415" priority="3586" stopIfTrue="1" operator="greaterThan">
      <formula>0.0000001</formula>
    </cfRule>
    <cfRule type="cellIs" dxfId="3414" priority="3587" stopIfTrue="1" operator="equal">
      <formula>0</formula>
    </cfRule>
    <cfRule type="cellIs" dxfId="3413" priority="3588" stopIfTrue="1" operator="greaterThan">
      <formula>0.0000001</formula>
    </cfRule>
    <cfRule type="cellIs" dxfId="3412" priority="3589" stopIfTrue="1" operator="equal">
      <formula>0</formula>
    </cfRule>
    <cfRule type="cellIs" dxfId="3411" priority="3590" stopIfTrue="1" operator="greaterThan">
      <formula>0.0000001</formula>
    </cfRule>
    <cfRule type="cellIs" dxfId="3410" priority="3592" stopIfTrue="1" operator="greaterThan">
      <formula>0.0000001</formula>
    </cfRule>
    <cfRule type="cellIs" dxfId="3409" priority="3593" stopIfTrue="1" operator="equal">
      <formula>0</formula>
    </cfRule>
  </conditionalFormatting>
  <conditionalFormatting sqref="AD23:AH23">
    <cfRule type="cellIs" dxfId="3408" priority="3573" stopIfTrue="1" operator="equal">
      <formula>0</formula>
    </cfRule>
    <cfRule type="cellIs" dxfId="3407" priority="3574" stopIfTrue="1" operator="greaterThan">
      <formula>0.0000001</formula>
    </cfRule>
    <cfRule type="cellIs" dxfId="3406" priority="3578" stopIfTrue="1" operator="greaterThan">
      <formula>0.0000001</formula>
    </cfRule>
    <cfRule type="cellIs" dxfId="3405" priority="3581" stopIfTrue="1" operator="equal">
      <formula>0</formula>
    </cfRule>
    <cfRule type="cellIs" dxfId="3404" priority="3577" stopIfTrue="1" operator="equal">
      <formula>0</formula>
    </cfRule>
    <cfRule type="cellIs" dxfId="3403" priority="3582" stopIfTrue="1" operator="greaterThan">
      <formula>0.0000001</formula>
    </cfRule>
    <cfRule type="cellIs" dxfId="3402" priority="3576" stopIfTrue="1" operator="greaterThan">
      <formula>0.0000001</formula>
    </cfRule>
    <cfRule type="cellIs" dxfId="3401" priority="3575" stopIfTrue="1" operator="equal">
      <formula>0</formula>
    </cfRule>
    <cfRule type="cellIs" dxfId="3400" priority="3579" stopIfTrue="1" operator="equal">
      <formula>0</formula>
    </cfRule>
    <cfRule type="cellIs" dxfId="3399" priority="3584" stopIfTrue="1" operator="greaterThan">
      <formula>0.0000001</formula>
    </cfRule>
    <cfRule type="cellIs" dxfId="3398" priority="3580" stopIfTrue="1" operator="greaterThan">
      <formula>0.0000001</formula>
    </cfRule>
    <cfRule type="cellIs" dxfId="3397" priority="3572" stopIfTrue="1" operator="greaterThan">
      <formula>0.0000001</formula>
    </cfRule>
  </conditionalFormatting>
  <conditionalFormatting sqref="AD25:AH25">
    <cfRule type="cellIs" dxfId="3396" priority="3558" stopIfTrue="1" operator="greaterThan">
      <formula>0.0000001</formula>
    </cfRule>
    <cfRule type="cellIs" dxfId="3395" priority="3563" stopIfTrue="1" operator="equal">
      <formula>0</formula>
    </cfRule>
    <cfRule type="cellIs" dxfId="3394" priority="3559" stopIfTrue="1" operator="equal">
      <formula>0</formula>
    </cfRule>
    <cfRule type="cellIs" dxfId="3393" priority="3560" stopIfTrue="1" operator="greaterThan">
      <formula>0.0000001</formula>
    </cfRule>
    <cfRule type="cellIs" dxfId="3392" priority="3561" stopIfTrue="1" operator="equal">
      <formula>0</formula>
    </cfRule>
    <cfRule type="cellIs" dxfId="3391" priority="3564" stopIfTrue="1" operator="greaterThan">
      <formula>0.0000001</formula>
    </cfRule>
    <cfRule type="cellIs" dxfId="3390" priority="3562" stopIfTrue="1" operator="greaterThan">
      <formula>0.0000001</formula>
    </cfRule>
    <cfRule type="cellIs" dxfId="3389" priority="3570" stopIfTrue="1" operator="greaterThan">
      <formula>0.0000001</formula>
    </cfRule>
    <cfRule type="cellIs" dxfId="3388" priority="3568" stopIfTrue="1" operator="greaterThan">
      <formula>0.0000001</formula>
    </cfRule>
    <cfRule type="cellIs" dxfId="3387" priority="3567" stopIfTrue="1" operator="equal">
      <formula>0</formula>
    </cfRule>
    <cfRule type="cellIs" dxfId="3386" priority="3566" stopIfTrue="1" operator="greaterThan">
      <formula>0.0000001</formula>
    </cfRule>
    <cfRule type="cellIs" dxfId="3385" priority="3565" stopIfTrue="1" operator="equal">
      <formula>0</formula>
    </cfRule>
  </conditionalFormatting>
  <conditionalFormatting sqref="AD27:AH27">
    <cfRule type="cellIs" dxfId="3384" priority="3556" stopIfTrue="1" operator="greaterThan">
      <formula>0.0000001</formula>
    </cfRule>
    <cfRule type="cellIs" dxfId="3383" priority="3547" stopIfTrue="1" operator="equal">
      <formula>0</formula>
    </cfRule>
    <cfRule type="cellIs" dxfId="3382" priority="3544" stopIfTrue="1" operator="greaterThan">
      <formula>0.0000001</formula>
    </cfRule>
    <cfRule type="cellIs" dxfId="3381" priority="3545" stopIfTrue="1" operator="equal">
      <formula>0</formula>
    </cfRule>
    <cfRule type="cellIs" dxfId="3380" priority="3548" stopIfTrue="1" operator="greaterThan">
      <formula>0.0000001</formula>
    </cfRule>
    <cfRule type="cellIs" dxfId="3379" priority="3550" stopIfTrue="1" operator="greaterThan">
      <formula>0.0000001</formula>
    </cfRule>
    <cfRule type="cellIs" dxfId="3378" priority="3549" stopIfTrue="1" operator="equal">
      <formula>0</formula>
    </cfRule>
    <cfRule type="cellIs" dxfId="3377" priority="3554" stopIfTrue="1" operator="greaterThan">
      <formula>0.0000001</formula>
    </cfRule>
    <cfRule type="cellIs" dxfId="3376" priority="3553" stopIfTrue="1" operator="equal">
      <formula>0</formula>
    </cfRule>
    <cfRule type="cellIs" dxfId="3375" priority="3546" stopIfTrue="1" operator="greaterThan">
      <formula>0.0000001</formula>
    </cfRule>
    <cfRule type="cellIs" dxfId="3374" priority="3552" stopIfTrue="1" operator="greaterThan">
      <formula>0.0000001</formula>
    </cfRule>
    <cfRule type="cellIs" dxfId="3373" priority="3551" stopIfTrue="1" operator="equal">
      <formula>0</formula>
    </cfRule>
  </conditionalFormatting>
  <conditionalFormatting sqref="AD29:AH29">
    <cfRule type="cellIs" dxfId="3372" priority="3530" stopIfTrue="1" operator="greaterThan">
      <formula>0.0000001</formula>
    </cfRule>
    <cfRule type="cellIs" dxfId="3371" priority="3536" stopIfTrue="1" operator="greaterThan">
      <formula>0.0000001</formula>
    </cfRule>
    <cfRule type="cellIs" dxfId="3370" priority="3542" stopIfTrue="1" operator="greaterThan">
      <formula>0.0000001</formula>
    </cfRule>
    <cfRule type="cellIs" dxfId="3369" priority="3540" stopIfTrue="1" operator="greaterThan">
      <formula>0.0000001</formula>
    </cfRule>
    <cfRule type="cellIs" dxfId="3368" priority="3539" stopIfTrue="1" operator="equal">
      <formula>0</formula>
    </cfRule>
    <cfRule type="cellIs" dxfId="3367" priority="3538" stopIfTrue="1" operator="greaterThan">
      <formula>0.0000001</formula>
    </cfRule>
    <cfRule type="cellIs" dxfId="3366" priority="3537" stopIfTrue="1" operator="equal">
      <formula>0</formula>
    </cfRule>
    <cfRule type="cellIs" dxfId="3365" priority="3535" stopIfTrue="1" operator="equal">
      <formula>0</formula>
    </cfRule>
    <cfRule type="cellIs" dxfId="3364" priority="3534" stopIfTrue="1" operator="greaterThan">
      <formula>0.0000001</formula>
    </cfRule>
    <cfRule type="cellIs" dxfId="3363" priority="3533" stopIfTrue="1" operator="equal">
      <formula>0</formula>
    </cfRule>
    <cfRule type="cellIs" dxfId="3362" priority="3532" stopIfTrue="1" operator="greaterThan">
      <formula>0.0000001</formula>
    </cfRule>
    <cfRule type="cellIs" dxfId="3361" priority="3531" stopIfTrue="1" operator="equal">
      <formula>0</formula>
    </cfRule>
  </conditionalFormatting>
  <conditionalFormatting sqref="AD31:AH31">
    <cfRule type="cellIs" dxfId="3360" priority="3527" stopIfTrue="1" operator="equal">
      <formula>0</formula>
    </cfRule>
    <cfRule type="cellIs" dxfId="3359" priority="3528" stopIfTrue="1" operator="greaterThan">
      <formula>0.0000001</formula>
    </cfRule>
    <cfRule type="cellIs" dxfId="3358" priority="3640" stopIfTrue="1" operator="greaterThan">
      <formula>0.0000001</formula>
    </cfRule>
    <cfRule type="cellIs" dxfId="3357" priority="3629" stopIfTrue="1" operator="equal">
      <formula>0</formula>
    </cfRule>
    <cfRule type="cellIs" dxfId="3356" priority="3627" stopIfTrue="1" operator="equal">
      <formula>0</formula>
    </cfRule>
    <cfRule type="cellIs" dxfId="3355" priority="3628" stopIfTrue="1" operator="greaterThan">
      <formula>0.0000001</formula>
    </cfRule>
    <cfRule type="cellIs" dxfId="3354" priority="3630" stopIfTrue="1" operator="greaterThan">
      <formula>0.0000001</formula>
    </cfRule>
    <cfRule type="cellIs" dxfId="3353" priority="3631" stopIfTrue="1" operator="equal">
      <formula>0</formula>
    </cfRule>
    <cfRule type="cellIs" dxfId="3352" priority="3632" stopIfTrue="1" operator="greaterThan">
      <formula>0.0000001</formula>
    </cfRule>
    <cfRule type="cellIs" dxfId="3351" priority="3523" stopIfTrue="1" operator="equal">
      <formula>0</formula>
    </cfRule>
    <cfRule type="cellIs" dxfId="3350" priority="3633" stopIfTrue="1" operator="equal">
      <formula>0</formula>
    </cfRule>
    <cfRule type="cellIs" dxfId="3349" priority="3634" stopIfTrue="1" operator="greaterThan">
      <formula>0.0000001</formula>
    </cfRule>
    <cfRule type="cellIs" dxfId="3348" priority="3522" stopIfTrue="1" operator="greaterThan">
      <formula>0.0000001</formula>
    </cfRule>
    <cfRule type="cellIs" dxfId="3347" priority="3521" stopIfTrue="1" operator="equal">
      <formula>0</formula>
    </cfRule>
    <cfRule type="cellIs" dxfId="3346" priority="3520" stopIfTrue="1" operator="greaterThan">
      <formula>0.0000001</formula>
    </cfRule>
    <cfRule type="cellIs" dxfId="3345" priority="3519" stopIfTrue="1" operator="equal">
      <formula>0</formula>
    </cfRule>
    <cfRule type="cellIs" dxfId="3344" priority="3638" stopIfTrue="1" operator="greaterThan">
      <formula>0.0000001</formula>
    </cfRule>
    <cfRule type="cellIs" dxfId="3343" priority="3518" stopIfTrue="1" operator="greaterThan">
      <formula>0.0000001</formula>
    </cfRule>
    <cfRule type="cellIs" dxfId="3342" priority="3635" stopIfTrue="1" operator="equal">
      <formula>0</formula>
    </cfRule>
    <cfRule type="cellIs" dxfId="3341" priority="3636" stopIfTrue="1" operator="greaterThan">
      <formula>0.0000001</formula>
    </cfRule>
    <cfRule type="cellIs" dxfId="3340" priority="3637" stopIfTrue="1" operator="equal">
      <formula>0</formula>
    </cfRule>
    <cfRule type="cellIs" dxfId="3339" priority="3517" stopIfTrue="1" operator="equal">
      <formula>0</formula>
    </cfRule>
    <cfRule type="cellIs" dxfId="3338" priority="3525" stopIfTrue="1" operator="equal">
      <formula>0</formula>
    </cfRule>
    <cfRule type="cellIs" dxfId="3337" priority="3524" stopIfTrue="1" operator="greaterThan">
      <formula>0.0000001</formula>
    </cfRule>
    <cfRule type="cellIs" dxfId="3336" priority="3526" stopIfTrue="1" operator="greaterThan">
      <formula>0.0000001</formula>
    </cfRule>
    <cfRule type="cellIs" dxfId="3335" priority="3516" stopIfTrue="1" operator="greaterThan">
      <formula>0.0000001</formula>
    </cfRule>
  </conditionalFormatting>
  <conditionalFormatting sqref="AD33:AH33">
    <cfRule type="cellIs" dxfId="3334" priority="3508" stopIfTrue="1" operator="greaterThan">
      <formula>0.0000001</formula>
    </cfRule>
    <cfRule type="cellIs" dxfId="3333" priority="3391" stopIfTrue="1" operator="equal">
      <formula>0</formula>
    </cfRule>
    <cfRule type="cellIs" dxfId="3332" priority="3392" stopIfTrue="1" operator="greaterThan">
      <formula>0.0000001</formula>
    </cfRule>
    <cfRule type="cellIs" dxfId="3331" priority="3393" stopIfTrue="1" operator="equal">
      <formula>0</formula>
    </cfRule>
    <cfRule type="cellIs" dxfId="3330" priority="3394" stopIfTrue="1" operator="greaterThan">
      <formula>0.0000001</formula>
    </cfRule>
    <cfRule type="cellIs" dxfId="3329" priority="3395" stopIfTrue="1" operator="equal">
      <formula>0</formula>
    </cfRule>
    <cfRule type="cellIs" dxfId="3328" priority="3396" stopIfTrue="1" operator="greaterThan">
      <formula>0.0000001</formula>
    </cfRule>
    <cfRule type="cellIs" dxfId="3327" priority="3397" stopIfTrue="1" operator="equal">
      <formula>0</formula>
    </cfRule>
    <cfRule type="cellIs" dxfId="3326" priority="3507" stopIfTrue="1" operator="equal">
      <formula>0</formula>
    </cfRule>
    <cfRule type="cellIs" dxfId="3325" priority="3398" stopIfTrue="1" operator="greaterThan">
      <formula>0.0000001</formula>
    </cfRule>
    <cfRule type="cellIs" dxfId="3324" priority="3399" stopIfTrue="1" operator="equal">
      <formula>0</formula>
    </cfRule>
    <cfRule type="cellIs" dxfId="3323" priority="3400" stopIfTrue="1" operator="greaterThan">
      <formula>0.0000001</formula>
    </cfRule>
    <cfRule type="cellIs" dxfId="3322" priority="3506" stopIfTrue="1" operator="greaterThan">
      <formula>0.0000001</formula>
    </cfRule>
    <cfRule type="cellIs" dxfId="3321" priority="3402" stopIfTrue="1" operator="greaterThan">
      <formula>0.0000001</formula>
    </cfRule>
    <cfRule type="cellIs" dxfId="3320" priority="3403" stopIfTrue="1" operator="equal">
      <formula>0</formula>
    </cfRule>
    <cfRule type="cellIs" dxfId="3319" priority="3404" stopIfTrue="1" operator="greaterThan">
      <formula>0.0000001</formula>
    </cfRule>
    <cfRule type="cellIs" dxfId="3318" priority="3405" stopIfTrue="1" operator="equal">
      <formula>0</formula>
    </cfRule>
    <cfRule type="cellIs" dxfId="3317" priority="3406" stopIfTrue="1" operator="greaterThan">
      <formula>0.0000001</formula>
    </cfRule>
    <cfRule type="cellIs" dxfId="3316" priority="3407" stopIfTrue="1" operator="equal">
      <formula>0</formula>
    </cfRule>
    <cfRule type="cellIs" dxfId="3315" priority="3408" stopIfTrue="1" operator="greaterThan">
      <formula>0.0000001</formula>
    </cfRule>
    <cfRule type="cellIs" dxfId="3314" priority="3401" stopIfTrue="1" operator="equal">
      <formula>0</formula>
    </cfRule>
    <cfRule type="cellIs" dxfId="3313" priority="3505" stopIfTrue="1" operator="equal">
      <formula>0</formula>
    </cfRule>
    <cfRule type="cellIs" dxfId="3312" priority="3504" stopIfTrue="1" operator="greaterThan">
      <formula>0.0000001</formula>
    </cfRule>
    <cfRule type="cellIs" dxfId="3311" priority="3503" stopIfTrue="1" operator="equal">
      <formula>0</formula>
    </cfRule>
    <cfRule type="cellIs" dxfId="3310" priority="3502" stopIfTrue="1" operator="greaterThan">
      <formula>0.0000001</formula>
    </cfRule>
    <cfRule type="cellIs" dxfId="3309" priority="3501" stopIfTrue="1" operator="equal">
      <formula>0</formula>
    </cfRule>
    <cfRule type="cellIs" dxfId="3308" priority="3514" stopIfTrue="1" operator="greaterThan">
      <formula>0.0000001</formula>
    </cfRule>
    <cfRule type="cellIs" dxfId="3307" priority="3409" stopIfTrue="1" operator="equal">
      <formula>0</formula>
    </cfRule>
    <cfRule type="cellIs" dxfId="3306" priority="3512" stopIfTrue="1" operator="greaterThan">
      <formula>0.0000001</formula>
    </cfRule>
    <cfRule type="cellIs" dxfId="3305" priority="3511" stopIfTrue="1" operator="equal">
      <formula>0</formula>
    </cfRule>
    <cfRule type="cellIs" dxfId="3304" priority="3410" stopIfTrue="1" operator="greaterThan">
      <formula>0.0000001</formula>
    </cfRule>
    <cfRule type="cellIs" dxfId="3303" priority="3411" stopIfTrue="1" operator="equal">
      <formula>0</formula>
    </cfRule>
    <cfRule type="cellIs" dxfId="3302" priority="3412" stopIfTrue="1" operator="greaterThan">
      <formula>0.0000001</formula>
    </cfRule>
    <cfRule type="cellIs" dxfId="3301" priority="3413" stopIfTrue="1" operator="equal">
      <formula>0</formula>
    </cfRule>
    <cfRule type="cellIs" dxfId="3300" priority="3414" stopIfTrue="1" operator="greaterThan">
      <formula>0.0000001</formula>
    </cfRule>
    <cfRule type="cellIs" dxfId="3299" priority="3415" stopIfTrue="1" operator="equal">
      <formula>0</formula>
    </cfRule>
    <cfRule type="cellIs" dxfId="3298" priority="3390" stopIfTrue="1" operator="greaterThan">
      <formula>0.0000001</formula>
    </cfRule>
    <cfRule type="cellIs" dxfId="3297" priority="3416" stopIfTrue="1" operator="greaterThan">
      <formula>0.0000001</formula>
    </cfRule>
    <cfRule type="cellIs" dxfId="3296" priority="3510" stopIfTrue="1" operator="greaterThan">
      <formula>0.0000001</formula>
    </cfRule>
    <cfRule type="cellIs" dxfId="3295" priority="3509" stopIfTrue="1" operator="equal">
      <formula>0</formula>
    </cfRule>
  </conditionalFormatting>
  <conditionalFormatting sqref="AD35:AH35">
    <cfRule type="cellIs" dxfId="3294" priority="3381" stopIfTrue="1" operator="equal">
      <formula>0</formula>
    </cfRule>
    <cfRule type="cellIs" dxfId="3293" priority="3380" stopIfTrue="1" operator="greaterThan">
      <formula>0.0000001</formula>
    </cfRule>
    <cfRule type="cellIs" dxfId="3292" priority="3379" stopIfTrue="1" operator="equal">
      <formula>0</formula>
    </cfRule>
    <cfRule type="cellIs" dxfId="3291" priority="3378" stopIfTrue="1" operator="greaterThan">
      <formula>0.0000001</formula>
    </cfRule>
    <cfRule type="cellIs" dxfId="3290" priority="3377" stopIfTrue="1" operator="equal">
      <formula>0</formula>
    </cfRule>
    <cfRule type="cellIs" dxfId="3289" priority="3376" stopIfTrue="1" operator="greaterThan">
      <formula>0.0000001</formula>
    </cfRule>
    <cfRule type="cellIs" dxfId="3288" priority="3375" stopIfTrue="1" operator="equal">
      <formula>0</formula>
    </cfRule>
    <cfRule type="cellIs" dxfId="3287" priority="3374" stopIfTrue="1" operator="greaterThan">
      <formula>0.0000001</formula>
    </cfRule>
    <cfRule type="cellIs" dxfId="3286" priority="3373" stopIfTrue="1" operator="equal">
      <formula>0</formula>
    </cfRule>
    <cfRule type="cellIs" dxfId="3285" priority="3372" stopIfTrue="1" operator="greaterThan">
      <formula>0.0000001</formula>
    </cfRule>
    <cfRule type="cellIs" dxfId="3284" priority="3371" stopIfTrue="1" operator="equal">
      <formula>0</formula>
    </cfRule>
    <cfRule type="cellIs" dxfId="3283" priority="3370" stopIfTrue="1" operator="greaterThan">
      <formula>0.0000001</formula>
    </cfRule>
    <cfRule type="cellIs" dxfId="3282" priority="3369" stopIfTrue="1" operator="equal">
      <formula>0</formula>
    </cfRule>
    <cfRule type="cellIs" dxfId="3281" priority="3368" stopIfTrue="1" operator="greaterThan">
      <formula>0.0000001</formula>
    </cfRule>
    <cfRule type="cellIs" dxfId="3280" priority="3367" stopIfTrue="1" operator="equal">
      <formula>0</formula>
    </cfRule>
    <cfRule type="cellIs" dxfId="3279" priority="3498" stopIfTrue="1" operator="greaterThan">
      <formula>0.0000001</formula>
    </cfRule>
    <cfRule type="cellIs" dxfId="3278" priority="3365" stopIfTrue="1" operator="equal">
      <formula>0</formula>
    </cfRule>
    <cfRule type="cellIs" dxfId="3277" priority="3364" stopIfTrue="1" operator="greaterThan">
      <formula>0.0000001</formula>
    </cfRule>
    <cfRule type="cellIs" dxfId="3276" priority="3363" stopIfTrue="1" operator="equal">
      <formula>0</formula>
    </cfRule>
    <cfRule type="cellIs" dxfId="3275" priority="3362" stopIfTrue="1" operator="greaterThan">
      <formula>0.0000001</formula>
    </cfRule>
    <cfRule type="cellIs" dxfId="3274" priority="3497" stopIfTrue="1" operator="equal">
      <formula>0</formula>
    </cfRule>
    <cfRule type="cellIs" dxfId="3273" priority="3496" stopIfTrue="1" operator="greaterThan">
      <formula>0.0000001</formula>
    </cfRule>
    <cfRule type="cellIs" dxfId="3272" priority="3495" stopIfTrue="1" operator="equal">
      <formula>0</formula>
    </cfRule>
    <cfRule type="cellIs" dxfId="3271" priority="3494" stopIfTrue="1" operator="greaterThan">
      <formula>0.0000001</formula>
    </cfRule>
    <cfRule type="cellIs" dxfId="3270" priority="3493" stopIfTrue="1" operator="equal">
      <formula>0</formula>
    </cfRule>
    <cfRule type="cellIs" dxfId="3269" priority="3492" stopIfTrue="1" operator="greaterThan">
      <formula>0.0000001</formula>
    </cfRule>
    <cfRule type="cellIs" dxfId="3268" priority="3491" stopIfTrue="1" operator="equal">
      <formula>0</formula>
    </cfRule>
    <cfRule type="cellIs" dxfId="3267" priority="3490" stopIfTrue="1" operator="greaterThan">
      <formula>0.0000001</formula>
    </cfRule>
    <cfRule type="cellIs" dxfId="3266" priority="3489" stopIfTrue="1" operator="equal">
      <formula>0</formula>
    </cfRule>
    <cfRule type="cellIs" dxfId="3265" priority="3488" stopIfTrue="1" operator="greaterThan">
      <formula>0.0000001</formula>
    </cfRule>
    <cfRule type="cellIs" dxfId="3264" priority="3487" stopIfTrue="1" operator="equal">
      <formula>0</formula>
    </cfRule>
    <cfRule type="cellIs" dxfId="3263" priority="3383" stopIfTrue="1" operator="equal">
      <formula>0</formula>
    </cfRule>
    <cfRule type="cellIs" dxfId="3262" priority="3500" stopIfTrue="1" operator="greaterThan">
      <formula>0.0000001</formula>
    </cfRule>
    <cfRule type="cellIs" dxfId="3261" priority="3384" stopIfTrue="1" operator="greaterThan">
      <formula>0.0000001</formula>
    </cfRule>
    <cfRule type="cellIs" dxfId="3260" priority="3385" stopIfTrue="1" operator="equal">
      <formula>0</formula>
    </cfRule>
    <cfRule type="cellIs" dxfId="3259" priority="3386" stopIfTrue="1" operator="greaterThan">
      <formula>0.0000001</formula>
    </cfRule>
    <cfRule type="cellIs" dxfId="3258" priority="3387" stopIfTrue="1" operator="equal">
      <formula>0</formula>
    </cfRule>
    <cfRule type="cellIs" dxfId="3257" priority="3388" stopIfTrue="1" operator="greaterThan">
      <formula>0.0000001</formula>
    </cfRule>
    <cfRule type="cellIs" dxfId="3256" priority="3382" stopIfTrue="1" operator="greaterThan">
      <formula>0.0000001</formula>
    </cfRule>
    <cfRule type="cellIs" dxfId="3255" priority="3366" stopIfTrue="1" operator="greaterThan">
      <formula>0.0000001</formula>
    </cfRule>
  </conditionalFormatting>
  <conditionalFormatting sqref="AD37:AH37">
    <cfRule type="cellIs" dxfId="3254" priority="3480" stopIfTrue="1" operator="greaterThan">
      <formula>0.0000001</formula>
    </cfRule>
    <cfRule type="cellIs" dxfId="3253" priority="3479" stopIfTrue="1" operator="equal">
      <formula>0</formula>
    </cfRule>
    <cfRule type="cellIs" dxfId="3252" priority="3478" stopIfTrue="1" operator="greaterThan">
      <formula>0.0000001</formula>
    </cfRule>
    <cfRule type="cellIs" dxfId="3251" priority="3476" stopIfTrue="1" operator="greaterThan">
      <formula>0.0000001</formula>
    </cfRule>
    <cfRule type="cellIs" dxfId="3250" priority="3475" stopIfTrue="1" operator="equal">
      <formula>0</formula>
    </cfRule>
    <cfRule type="cellIs" dxfId="3249" priority="3474" stopIfTrue="1" operator="greaterThan">
      <formula>0.0000001</formula>
    </cfRule>
    <cfRule type="cellIs" dxfId="3248" priority="3477" stopIfTrue="1" operator="equal">
      <formula>0</formula>
    </cfRule>
    <cfRule type="cellIs" dxfId="3247" priority="3486" stopIfTrue="1" operator="greaterThan">
      <formula>0.0000001</formula>
    </cfRule>
    <cfRule type="cellIs" dxfId="3246" priority="3484" stopIfTrue="1" operator="greaterThan">
      <formula>0.0000001</formula>
    </cfRule>
    <cfRule type="cellIs" dxfId="3245" priority="3483" stopIfTrue="1" operator="equal">
      <formula>0</formula>
    </cfRule>
    <cfRule type="cellIs" dxfId="3244" priority="3482" stopIfTrue="1" operator="greaterThan">
      <formula>0.0000001</formula>
    </cfRule>
    <cfRule type="cellIs" dxfId="3243" priority="3481" stopIfTrue="1" operator="equal">
      <formula>0</formula>
    </cfRule>
  </conditionalFormatting>
  <conditionalFormatting sqref="AD39:AH39">
    <cfRule type="cellIs" dxfId="3242" priority="3466" stopIfTrue="1" operator="greaterThan">
      <formula>0.0000001</formula>
    </cfRule>
    <cfRule type="cellIs" dxfId="3241" priority="3467" stopIfTrue="1" operator="equal">
      <formula>0</formula>
    </cfRule>
    <cfRule type="cellIs" dxfId="3240" priority="3468" stopIfTrue="1" operator="greaterThan">
      <formula>0.0000001</formula>
    </cfRule>
    <cfRule type="cellIs" dxfId="3239" priority="3469" stopIfTrue="1" operator="equal">
      <formula>0</formula>
    </cfRule>
    <cfRule type="cellIs" dxfId="3238" priority="3470" stopIfTrue="1" operator="greaterThan">
      <formula>0.0000001</formula>
    </cfRule>
    <cfRule type="cellIs" dxfId="3237" priority="3472" stopIfTrue="1" operator="greaterThan">
      <formula>0.0000001</formula>
    </cfRule>
    <cfRule type="cellIs" dxfId="3236" priority="3461" stopIfTrue="1" operator="equal">
      <formula>0</formula>
    </cfRule>
    <cfRule type="cellIs" dxfId="3235" priority="3460" stopIfTrue="1" operator="greaterThan">
      <formula>0.0000001</formula>
    </cfRule>
    <cfRule type="cellIs" dxfId="3234" priority="3462" stopIfTrue="1" operator="greaterThan">
      <formula>0.0000001</formula>
    </cfRule>
    <cfRule type="cellIs" dxfId="3233" priority="3463" stopIfTrue="1" operator="equal">
      <formula>0</formula>
    </cfRule>
    <cfRule type="cellIs" dxfId="3232" priority="3464" stopIfTrue="1" operator="greaterThan">
      <formula>0.0000001</formula>
    </cfRule>
    <cfRule type="cellIs" dxfId="3231" priority="3465" stopIfTrue="1" operator="equal">
      <formula>0</formula>
    </cfRule>
  </conditionalFormatting>
  <conditionalFormatting sqref="AD41:AH41">
    <cfRule type="cellIs" dxfId="3230" priority="3448" stopIfTrue="1" operator="greaterThan">
      <formula>0.0000001</formula>
    </cfRule>
    <cfRule type="cellIs" dxfId="3229" priority="3449" stopIfTrue="1" operator="equal">
      <formula>0</formula>
    </cfRule>
    <cfRule type="cellIs" dxfId="3228" priority="3446" stopIfTrue="1" operator="greaterThan">
      <formula>0.0000001</formula>
    </cfRule>
    <cfRule type="cellIs" dxfId="3227" priority="3456" stopIfTrue="1" operator="greaterThan">
      <formula>0.0000001</formula>
    </cfRule>
    <cfRule type="cellIs" dxfId="3226" priority="3455" stopIfTrue="1" operator="equal">
      <formula>0</formula>
    </cfRule>
    <cfRule type="cellIs" dxfId="3225" priority="3454" stopIfTrue="1" operator="greaterThan">
      <formula>0.0000001</formula>
    </cfRule>
    <cfRule type="cellIs" dxfId="3224" priority="3453" stopIfTrue="1" operator="equal">
      <formula>0</formula>
    </cfRule>
    <cfRule type="cellIs" dxfId="3223" priority="3447" stopIfTrue="1" operator="equal">
      <formula>0</formula>
    </cfRule>
    <cfRule type="cellIs" dxfId="3222" priority="3450" stopIfTrue="1" operator="greaterThan">
      <formula>0.0000001</formula>
    </cfRule>
    <cfRule type="cellIs" dxfId="3221" priority="3458" stopIfTrue="1" operator="greaterThan">
      <formula>0.0000001</formula>
    </cfRule>
    <cfRule type="cellIs" dxfId="3220" priority="3451" stopIfTrue="1" operator="equal">
      <formula>0</formula>
    </cfRule>
    <cfRule type="cellIs" dxfId="3219" priority="3452" stopIfTrue="1" operator="greaterThan">
      <formula>0.0000001</formula>
    </cfRule>
  </conditionalFormatting>
  <conditionalFormatting sqref="AD43:AH43">
    <cfRule type="cellIs" dxfId="3218" priority="3436" stopIfTrue="1" operator="greaterThan">
      <formula>0.0000001</formula>
    </cfRule>
    <cfRule type="cellIs" dxfId="3217" priority="3437" stopIfTrue="1" operator="equal">
      <formula>0</formula>
    </cfRule>
    <cfRule type="cellIs" dxfId="3216" priority="3438" stopIfTrue="1" operator="greaterThan">
      <formula>0.0000001</formula>
    </cfRule>
    <cfRule type="cellIs" dxfId="3215" priority="3439" stopIfTrue="1" operator="equal">
      <formula>0</formula>
    </cfRule>
    <cfRule type="cellIs" dxfId="3214" priority="3441" stopIfTrue="1" operator="equal">
      <formula>0</formula>
    </cfRule>
    <cfRule type="cellIs" dxfId="3213" priority="3442" stopIfTrue="1" operator="greaterThan">
      <formula>0.0000001</formula>
    </cfRule>
    <cfRule type="cellIs" dxfId="3212" priority="3444" stopIfTrue="1" operator="greaterThan">
      <formula>0.0000001</formula>
    </cfRule>
    <cfRule type="cellIs" dxfId="3211" priority="3433" stopIfTrue="1" operator="equal">
      <formula>0</formula>
    </cfRule>
    <cfRule type="cellIs" dxfId="3210" priority="3432" stopIfTrue="1" operator="greaterThan">
      <formula>0.0000001</formula>
    </cfRule>
    <cfRule type="cellIs" dxfId="3209" priority="3440" stopIfTrue="1" operator="greaterThan">
      <formula>0.0000001</formula>
    </cfRule>
    <cfRule type="cellIs" dxfId="3208" priority="3434" stopIfTrue="1" operator="greaterThan">
      <formula>0.0000001</formula>
    </cfRule>
    <cfRule type="cellIs" dxfId="3207" priority="3435" stopIfTrue="1" operator="equal">
      <formula>0</formula>
    </cfRule>
  </conditionalFormatting>
  <conditionalFormatting sqref="AD45:AH45">
    <cfRule type="cellIs" dxfId="3206" priority="3419" stopIfTrue="1" operator="equal">
      <formula>0</formula>
    </cfRule>
    <cfRule type="cellIs" dxfId="3205" priority="3418" stopIfTrue="1" operator="greaterThan">
      <formula>0.0000001</formula>
    </cfRule>
    <cfRule type="cellIs" dxfId="3204" priority="3420" stopIfTrue="1" operator="greaterThan">
      <formula>0.0000001</formula>
    </cfRule>
    <cfRule type="cellIs" dxfId="3203" priority="3421" stopIfTrue="1" operator="equal">
      <formula>0</formula>
    </cfRule>
    <cfRule type="cellIs" dxfId="3202" priority="3423" stopIfTrue="1" operator="equal">
      <formula>0</formula>
    </cfRule>
    <cfRule type="cellIs" dxfId="3201" priority="3424" stopIfTrue="1" operator="greaterThan">
      <formula>0.0000001</formula>
    </cfRule>
    <cfRule type="cellIs" dxfId="3200" priority="3425" stopIfTrue="1" operator="equal">
      <formula>0</formula>
    </cfRule>
    <cfRule type="cellIs" dxfId="3199" priority="3426" stopIfTrue="1" operator="greaterThan">
      <formula>0.0000001</formula>
    </cfRule>
    <cfRule type="cellIs" dxfId="3198" priority="3430" stopIfTrue="1" operator="greaterThan">
      <formula>0.0000001</formula>
    </cfRule>
    <cfRule type="cellIs" dxfId="3197" priority="3427" stopIfTrue="1" operator="equal">
      <formula>0</formula>
    </cfRule>
    <cfRule type="cellIs" dxfId="3196" priority="3428" stopIfTrue="1" operator="greaterThan">
      <formula>0.0000001</formula>
    </cfRule>
    <cfRule type="cellIs" dxfId="3195" priority="3422" stopIfTrue="1" operator="greaterThan">
      <formula>0.0000001</formula>
    </cfRule>
  </conditionalFormatting>
  <conditionalFormatting sqref="AD17:AM17">
    <cfRule type="cellIs" dxfId="3194" priority="3345" stopIfTrue="1" operator="equal">
      <formula>0</formula>
    </cfRule>
  </conditionalFormatting>
  <conditionalFormatting sqref="AD19:AM19">
    <cfRule type="cellIs" dxfId="3193" priority="3331" stopIfTrue="1" operator="equal">
      <formula>0</formula>
    </cfRule>
  </conditionalFormatting>
  <conditionalFormatting sqref="AD21:AM21">
    <cfRule type="cellIs" dxfId="3192" priority="3317" stopIfTrue="1" operator="equal">
      <formula>0</formula>
    </cfRule>
  </conditionalFormatting>
  <conditionalFormatting sqref="AD23:AM23">
    <cfRule type="cellIs" dxfId="3191" priority="3303" stopIfTrue="1" operator="equal">
      <formula>0</formula>
    </cfRule>
  </conditionalFormatting>
  <conditionalFormatting sqref="AD25:AM25">
    <cfRule type="cellIs" dxfId="3190" priority="3289" stopIfTrue="1" operator="equal">
      <formula>0</formula>
    </cfRule>
  </conditionalFormatting>
  <conditionalFormatting sqref="AD27:AM27">
    <cfRule type="cellIs" dxfId="3189" priority="3275" stopIfTrue="1" operator="equal">
      <formula>0</formula>
    </cfRule>
  </conditionalFormatting>
  <conditionalFormatting sqref="AD29:AM29">
    <cfRule type="cellIs" dxfId="3188" priority="3261" stopIfTrue="1" operator="equal">
      <formula>0</formula>
    </cfRule>
  </conditionalFormatting>
  <conditionalFormatting sqref="AD31:AM31">
    <cfRule type="cellIs" dxfId="3187" priority="3359" stopIfTrue="1" operator="equal">
      <formula>0</formula>
    </cfRule>
  </conditionalFormatting>
  <conditionalFormatting sqref="AD33:AM33">
    <cfRule type="cellIs" dxfId="3186" priority="3233" stopIfTrue="1" operator="equal">
      <formula>0</formula>
    </cfRule>
  </conditionalFormatting>
  <conditionalFormatting sqref="AD35:AM35">
    <cfRule type="cellIs" dxfId="3185" priority="3219" stopIfTrue="1" operator="equal">
      <formula>0</formula>
    </cfRule>
  </conditionalFormatting>
  <conditionalFormatting sqref="AD37:AM37">
    <cfRule type="cellIs" dxfId="3184" priority="3205" stopIfTrue="1" operator="equal">
      <formula>0</formula>
    </cfRule>
  </conditionalFormatting>
  <conditionalFormatting sqref="AD39:AM39">
    <cfRule type="cellIs" dxfId="3183" priority="3191" stopIfTrue="1" operator="equal">
      <formula>0</formula>
    </cfRule>
  </conditionalFormatting>
  <conditionalFormatting sqref="AD41:AM41">
    <cfRule type="cellIs" dxfId="3182" priority="3177" stopIfTrue="1" operator="equal">
      <formula>0</formula>
    </cfRule>
  </conditionalFormatting>
  <conditionalFormatting sqref="AD43:AM43">
    <cfRule type="cellIs" dxfId="3181" priority="3163" stopIfTrue="1" operator="equal">
      <formula>0</formula>
    </cfRule>
  </conditionalFormatting>
  <conditionalFormatting sqref="AD45:AM45">
    <cfRule type="cellIs" dxfId="3180" priority="3149" stopIfTrue="1" operator="equal">
      <formula>0</formula>
    </cfRule>
  </conditionalFormatting>
  <conditionalFormatting sqref="AI17:AM17">
    <cfRule type="cellIs" dxfId="3179" priority="3346" stopIfTrue="1" operator="greaterThan">
      <formula>0.0000001</formula>
    </cfRule>
    <cfRule type="cellIs" dxfId="3178" priority="3344" stopIfTrue="1" operator="greaterThan">
      <formula>0.0000001</formula>
    </cfRule>
    <cfRule type="cellIs" dxfId="3177" priority="3343" stopIfTrue="1" operator="equal">
      <formula>0</formula>
    </cfRule>
    <cfRule type="cellIs" dxfId="3176" priority="3342" stopIfTrue="1" operator="greaterThan">
      <formula>0.0000001</formula>
    </cfRule>
    <cfRule type="cellIs" dxfId="3175" priority="3339" stopIfTrue="1" operator="equal">
      <formula>0</formula>
    </cfRule>
    <cfRule type="cellIs" dxfId="3174" priority="3338" stopIfTrue="1" operator="greaterThan">
      <formula>0.0000001</formula>
    </cfRule>
    <cfRule type="cellIs" dxfId="3173" priority="3337" stopIfTrue="1" operator="equal">
      <formula>0</formula>
    </cfRule>
    <cfRule type="cellIs" dxfId="3172" priority="3336" stopIfTrue="1" operator="greaterThan">
      <formula>0.0000001</formula>
    </cfRule>
    <cfRule type="cellIs" dxfId="3171" priority="3335" stopIfTrue="1" operator="equal">
      <formula>0</formula>
    </cfRule>
    <cfRule type="cellIs" dxfId="3170" priority="3334" stopIfTrue="1" operator="greaterThan">
      <formula>0.0000001</formula>
    </cfRule>
    <cfRule type="cellIs" dxfId="3169" priority="3341" stopIfTrue="1" operator="equal">
      <formula>0</formula>
    </cfRule>
    <cfRule type="cellIs" dxfId="3168" priority="3340" stopIfTrue="1" operator="greaterThan">
      <formula>0.0000001</formula>
    </cfRule>
  </conditionalFormatting>
  <conditionalFormatting sqref="AI19:AM19">
    <cfRule type="cellIs" dxfId="3167" priority="3327" stopIfTrue="1" operator="equal">
      <formula>0</formula>
    </cfRule>
    <cfRule type="cellIs" dxfId="3166" priority="3324" stopIfTrue="1" operator="greaterThan">
      <formula>0.0000001</formula>
    </cfRule>
    <cfRule type="cellIs" dxfId="3165" priority="3323" stopIfTrue="1" operator="equal">
      <formula>0</formula>
    </cfRule>
    <cfRule type="cellIs" dxfId="3164" priority="3330" stopIfTrue="1" operator="greaterThan">
      <formula>0.0000001</formula>
    </cfRule>
    <cfRule type="cellIs" dxfId="3163" priority="3326" stopIfTrue="1" operator="greaterThan">
      <formula>0.0000001</formula>
    </cfRule>
    <cfRule type="cellIs" dxfId="3162" priority="3325" stopIfTrue="1" operator="equal">
      <formula>0</formula>
    </cfRule>
    <cfRule type="cellIs" dxfId="3161" priority="3320" stopIfTrue="1" operator="greaterThan">
      <formula>0.0000001</formula>
    </cfRule>
    <cfRule type="cellIs" dxfId="3160" priority="3328" stopIfTrue="1" operator="greaterThan">
      <formula>0.0000001</formula>
    </cfRule>
    <cfRule type="cellIs" dxfId="3159" priority="3321" stopIfTrue="1" operator="equal">
      <formula>0</formula>
    </cfRule>
    <cfRule type="cellIs" dxfId="3158" priority="3329" stopIfTrue="1" operator="equal">
      <formula>0</formula>
    </cfRule>
    <cfRule type="cellIs" dxfId="3157" priority="3322" stopIfTrue="1" operator="greaterThan">
      <formula>0.0000001</formula>
    </cfRule>
    <cfRule type="cellIs" dxfId="3156" priority="3332" stopIfTrue="1" operator="greaterThan">
      <formula>0.0000001</formula>
    </cfRule>
  </conditionalFormatting>
  <conditionalFormatting sqref="AI21:AM21">
    <cfRule type="cellIs" dxfId="3155" priority="3308" stopIfTrue="1" operator="greaterThan">
      <formula>0.0000001</formula>
    </cfRule>
    <cfRule type="cellIs" dxfId="3154" priority="3307" stopIfTrue="1" operator="equal">
      <formula>0</formula>
    </cfRule>
    <cfRule type="cellIs" dxfId="3153" priority="3306" stopIfTrue="1" operator="greaterThan">
      <formula>0.0000001</formula>
    </cfRule>
    <cfRule type="cellIs" dxfId="3152" priority="3315" stopIfTrue="1" operator="equal">
      <formula>0</formula>
    </cfRule>
    <cfRule type="cellIs" dxfId="3151" priority="3309" stopIfTrue="1" operator="equal">
      <formula>0</formula>
    </cfRule>
    <cfRule type="cellIs" dxfId="3150" priority="3312" stopIfTrue="1" operator="greaterThan">
      <formula>0.0000001</formula>
    </cfRule>
    <cfRule type="cellIs" dxfId="3149" priority="3318" stopIfTrue="1" operator="greaterThan">
      <formula>0.0000001</formula>
    </cfRule>
    <cfRule type="cellIs" dxfId="3148" priority="3316" stopIfTrue="1" operator="greaterThan">
      <formula>0.0000001</formula>
    </cfRule>
    <cfRule type="cellIs" dxfId="3147" priority="3314" stopIfTrue="1" operator="greaterThan">
      <formula>0.0000001</formula>
    </cfRule>
    <cfRule type="cellIs" dxfId="3146" priority="3313" stopIfTrue="1" operator="equal">
      <formula>0</formula>
    </cfRule>
    <cfRule type="cellIs" dxfId="3145" priority="3311" stopIfTrue="1" operator="equal">
      <formula>0</formula>
    </cfRule>
    <cfRule type="cellIs" dxfId="3144" priority="3310" stopIfTrue="1" operator="greaterThan">
      <formula>0.0000001</formula>
    </cfRule>
  </conditionalFormatting>
  <conditionalFormatting sqref="AI23:AM23">
    <cfRule type="cellIs" dxfId="3143" priority="3304" stopIfTrue="1" operator="greaterThan">
      <formula>0.0000001</formula>
    </cfRule>
    <cfRule type="cellIs" dxfId="3142" priority="3302" stopIfTrue="1" operator="greaterThan">
      <formula>0.0000001</formula>
    </cfRule>
    <cfRule type="cellIs" dxfId="3141" priority="3301" stopIfTrue="1" operator="equal">
      <formula>0</formula>
    </cfRule>
    <cfRule type="cellIs" dxfId="3140" priority="3300" stopIfTrue="1" operator="greaterThan">
      <formula>0.0000001</formula>
    </cfRule>
    <cfRule type="cellIs" dxfId="3139" priority="3299" stopIfTrue="1" operator="equal">
      <formula>0</formula>
    </cfRule>
    <cfRule type="cellIs" dxfId="3138" priority="3298" stopIfTrue="1" operator="greaterThan">
      <formula>0.0000001</formula>
    </cfRule>
    <cfRule type="cellIs" dxfId="3137" priority="3297" stopIfTrue="1" operator="equal">
      <formula>0</formula>
    </cfRule>
    <cfRule type="cellIs" dxfId="3136" priority="3296" stopIfTrue="1" operator="greaterThan">
      <formula>0.0000001</formula>
    </cfRule>
    <cfRule type="cellIs" dxfId="3135" priority="3293" stopIfTrue="1" operator="equal">
      <formula>0</formula>
    </cfRule>
    <cfRule type="cellIs" dxfId="3134" priority="3294" stopIfTrue="1" operator="greaterThan">
      <formula>0.0000001</formula>
    </cfRule>
    <cfRule type="cellIs" dxfId="3133" priority="3295" stopIfTrue="1" operator="equal">
      <formula>0</formula>
    </cfRule>
    <cfRule type="cellIs" dxfId="3132" priority="3292" stopIfTrue="1" operator="greaterThan">
      <formula>0.0000001</formula>
    </cfRule>
  </conditionalFormatting>
  <conditionalFormatting sqref="AI25:AM25">
    <cfRule type="cellIs" dxfId="3131" priority="3286" stopIfTrue="1" operator="greaterThan">
      <formula>0.0000001</formula>
    </cfRule>
    <cfRule type="cellIs" dxfId="3130" priority="3287" stopIfTrue="1" operator="equal">
      <formula>0</formula>
    </cfRule>
    <cfRule type="cellIs" dxfId="3129" priority="3283" stopIfTrue="1" operator="equal">
      <formula>0</formula>
    </cfRule>
    <cfRule type="cellIs" dxfId="3128" priority="3288" stopIfTrue="1" operator="greaterThan">
      <formula>0.0000001</formula>
    </cfRule>
    <cfRule type="cellIs" dxfId="3127" priority="3290" stopIfTrue="1" operator="greaterThan">
      <formula>0.0000001</formula>
    </cfRule>
    <cfRule type="cellIs" dxfId="3126" priority="3282" stopIfTrue="1" operator="greaterThan">
      <formula>0.0000001</formula>
    </cfRule>
    <cfRule type="cellIs" dxfId="3125" priority="3281" stopIfTrue="1" operator="equal">
      <formula>0</formula>
    </cfRule>
    <cfRule type="cellIs" dxfId="3124" priority="3284" stopIfTrue="1" operator="greaterThan">
      <formula>0.0000001</formula>
    </cfRule>
    <cfRule type="cellIs" dxfId="3123" priority="3280" stopIfTrue="1" operator="greaterThan">
      <formula>0.0000001</formula>
    </cfRule>
    <cfRule type="cellIs" dxfId="3122" priority="3279" stopIfTrue="1" operator="equal">
      <formula>0</formula>
    </cfRule>
    <cfRule type="cellIs" dxfId="3121" priority="3278" stopIfTrue="1" operator="greaterThan">
      <formula>0.0000001</formula>
    </cfRule>
    <cfRule type="cellIs" dxfId="3120" priority="3285" stopIfTrue="1" operator="equal">
      <formula>0</formula>
    </cfRule>
  </conditionalFormatting>
  <conditionalFormatting sqref="AI27:AM27">
    <cfRule type="cellIs" dxfId="3119" priority="3271" stopIfTrue="1" operator="equal">
      <formula>0</formula>
    </cfRule>
    <cfRule type="cellIs" dxfId="3118" priority="3270" stopIfTrue="1" operator="greaterThan">
      <formula>0.0000001</formula>
    </cfRule>
    <cfRule type="cellIs" dxfId="3117" priority="3269" stopIfTrue="1" operator="equal">
      <formula>0</formula>
    </cfRule>
    <cfRule type="cellIs" dxfId="3116" priority="3268" stopIfTrue="1" operator="greaterThan">
      <formula>0.0000001</formula>
    </cfRule>
    <cfRule type="cellIs" dxfId="3115" priority="3267" stopIfTrue="1" operator="equal">
      <formula>0</formula>
    </cfRule>
    <cfRule type="cellIs" dxfId="3114" priority="3266" stopIfTrue="1" operator="greaterThan">
      <formula>0.0000001</formula>
    </cfRule>
    <cfRule type="cellIs" dxfId="3113" priority="3265" stopIfTrue="1" operator="equal">
      <formula>0</formula>
    </cfRule>
    <cfRule type="cellIs" dxfId="3112" priority="3264" stopIfTrue="1" operator="greaterThan">
      <formula>0.0000001</formula>
    </cfRule>
    <cfRule type="cellIs" dxfId="3111" priority="3276" stopIfTrue="1" operator="greaterThan">
      <formula>0.0000001</formula>
    </cfRule>
    <cfRule type="cellIs" dxfId="3110" priority="3274" stopIfTrue="1" operator="greaterThan">
      <formula>0.0000001</formula>
    </cfRule>
    <cfRule type="cellIs" dxfId="3109" priority="3273" stopIfTrue="1" operator="equal">
      <formula>0</formula>
    </cfRule>
    <cfRule type="cellIs" dxfId="3108" priority="3272" stopIfTrue="1" operator="greaterThan">
      <formula>0.0000001</formula>
    </cfRule>
  </conditionalFormatting>
  <conditionalFormatting sqref="AI29:AM29">
    <cfRule type="cellIs" dxfId="3107" priority="3252" stopIfTrue="1" operator="greaterThan">
      <formula>0.0000001</formula>
    </cfRule>
    <cfRule type="cellIs" dxfId="3106" priority="3253" stopIfTrue="1" operator="equal">
      <formula>0</formula>
    </cfRule>
    <cfRule type="cellIs" dxfId="3105" priority="3258" stopIfTrue="1" operator="greaterThan">
      <formula>0.0000001</formula>
    </cfRule>
    <cfRule type="cellIs" dxfId="3104" priority="3257" stopIfTrue="1" operator="equal">
      <formula>0</formula>
    </cfRule>
    <cfRule type="cellIs" dxfId="3103" priority="3254" stopIfTrue="1" operator="greaterThan">
      <formula>0.0000001</formula>
    </cfRule>
    <cfRule type="cellIs" dxfId="3102" priority="3255" stopIfTrue="1" operator="equal">
      <formula>0</formula>
    </cfRule>
    <cfRule type="cellIs" dxfId="3101" priority="3256" stopIfTrue="1" operator="greaterThan">
      <formula>0.0000001</formula>
    </cfRule>
    <cfRule type="cellIs" dxfId="3100" priority="3250" stopIfTrue="1" operator="greaterThan">
      <formula>0.0000001</formula>
    </cfRule>
    <cfRule type="cellIs" dxfId="3099" priority="3251" stopIfTrue="1" operator="equal">
      <formula>0</formula>
    </cfRule>
    <cfRule type="cellIs" dxfId="3098" priority="3262" stopIfTrue="1" operator="greaterThan">
      <formula>0.0000001</formula>
    </cfRule>
    <cfRule type="cellIs" dxfId="3097" priority="3260" stopIfTrue="1" operator="greaterThan">
      <formula>0.0000001</formula>
    </cfRule>
    <cfRule type="cellIs" dxfId="3096" priority="3259" stopIfTrue="1" operator="equal">
      <formula>0</formula>
    </cfRule>
  </conditionalFormatting>
  <conditionalFormatting sqref="AI31:AM31">
    <cfRule type="cellIs" dxfId="3095" priority="3245" stopIfTrue="1" operator="equal">
      <formula>0</formula>
    </cfRule>
    <cfRule type="cellIs" dxfId="3094" priority="3244" stopIfTrue="1" operator="greaterThan">
      <formula>0.0000001</formula>
    </cfRule>
    <cfRule type="cellIs" dxfId="3093" priority="3243" stopIfTrue="1" operator="equal">
      <formula>0</formula>
    </cfRule>
    <cfRule type="cellIs" dxfId="3092" priority="3242" stopIfTrue="1" operator="greaterThan">
      <formula>0.0000001</formula>
    </cfRule>
    <cfRule type="cellIs" dxfId="3091" priority="3241" stopIfTrue="1" operator="equal">
      <formula>0</formula>
    </cfRule>
    <cfRule type="cellIs" dxfId="3090" priority="3240" stopIfTrue="1" operator="greaterThan">
      <formula>0.0000001</formula>
    </cfRule>
    <cfRule type="cellIs" dxfId="3089" priority="3239" stopIfTrue="1" operator="equal">
      <formula>0</formula>
    </cfRule>
    <cfRule type="cellIs" dxfId="3088" priority="3238" stopIfTrue="1" operator="greaterThan">
      <formula>0.0000001</formula>
    </cfRule>
    <cfRule type="cellIs" dxfId="3087" priority="3237" stopIfTrue="1" operator="equal">
      <formula>0</formula>
    </cfRule>
    <cfRule type="cellIs" dxfId="3086" priority="3236" stopIfTrue="1" operator="greaterThan">
      <formula>0.0000001</formula>
    </cfRule>
    <cfRule type="cellIs" dxfId="3085" priority="3354" stopIfTrue="1" operator="greaterThan">
      <formula>0.0000001</formula>
    </cfRule>
    <cfRule type="cellIs" dxfId="3084" priority="3348" stopIfTrue="1" operator="greaterThan">
      <formula>0.0000001</formula>
    </cfRule>
    <cfRule type="cellIs" dxfId="3083" priority="3350" stopIfTrue="1" operator="greaterThan">
      <formula>0.0000001</formula>
    </cfRule>
    <cfRule type="cellIs" dxfId="3082" priority="3347" stopIfTrue="1" operator="equal">
      <formula>0</formula>
    </cfRule>
    <cfRule type="cellIs" dxfId="3081" priority="3360" stopIfTrue="1" operator="greaterThan">
      <formula>0.0000001</formula>
    </cfRule>
    <cfRule type="cellIs" dxfId="3080" priority="3358" stopIfTrue="1" operator="greaterThan">
      <formula>0.0000001</formula>
    </cfRule>
    <cfRule type="cellIs" dxfId="3079" priority="3357" stopIfTrue="1" operator="equal">
      <formula>0</formula>
    </cfRule>
    <cfRule type="cellIs" dxfId="3078" priority="3356" stopIfTrue="1" operator="greaterThan">
      <formula>0.0000001</formula>
    </cfRule>
    <cfRule type="cellIs" dxfId="3077" priority="3355" stopIfTrue="1" operator="equal">
      <formula>0</formula>
    </cfRule>
    <cfRule type="cellIs" dxfId="3076" priority="3351" stopIfTrue="1" operator="equal">
      <formula>0</formula>
    </cfRule>
    <cfRule type="cellIs" dxfId="3075" priority="3352" stopIfTrue="1" operator="greaterThan">
      <formula>0.0000001</formula>
    </cfRule>
    <cfRule type="cellIs" dxfId="3074" priority="3353" stopIfTrue="1" operator="equal">
      <formula>0</formula>
    </cfRule>
    <cfRule type="cellIs" dxfId="3073" priority="3349" stopIfTrue="1" operator="equal">
      <formula>0</formula>
    </cfRule>
    <cfRule type="cellIs" dxfId="3072" priority="3246" stopIfTrue="1" operator="greaterThan">
      <formula>0.0000001</formula>
    </cfRule>
    <cfRule type="cellIs" dxfId="3071" priority="3247" stopIfTrue="1" operator="equal">
      <formula>0</formula>
    </cfRule>
    <cfRule type="cellIs" dxfId="3070" priority="3248" stopIfTrue="1" operator="greaterThan">
      <formula>0.0000001</formula>
    </cfRule>
  </conditionalFormatting>
  <conditionalFormatting sqref="AI33:AM33">
    <cfRule type="cellIs" dxfId="3069" priority="3234" stopIfTrue="1" operator="greaterThan">
      <formula>0.0000001</formula>
    </cfRule>
    <cfRule type="cellIs" dxfId="3068" priority="3232" stopIfTrue="1" operator="greaterThan">
      <formula>0.0000001</formula>
    </cfRule>
    <cfRule type="cellIs" dxfId="3067" priority="3231" stopIfTrue="1" operator="equal">
      <formula>0</formula>
    </cfRule>
    <cfRule type="cellIs" dxfId="3066" priority="3230" stopIfTrue="1" operator="greaterThan">
      <formula>0.0000001</formula>
    </cfRule>
    <cfRule type="cellIs" dxfId="3065" priority="3229" stopIfTrue="1" operator="equal">
      <formula>0</formula>
    </cfRule>
    <cfRule type="cellIs" dxfId="3064" priority="3228" stopIfTrue="1" operator="greaterThan">
      <formula>0.0000001</formula>
    </cfRule>
    <cfRule type="cellIs" dxfId="3063" priority="3227" stopIfTrue="1" operator="equal">
      <formula>0</formula>
    </cfRule>
    <cfRule type="cellIs" dxfId="3062" priority="3226" stopIfTrue="1" operator="greaterThan">
      <formula>0.0000001</formula>
    </cfRule>
    <cfRule type="cellIs" dxfId="3061" priority="3225" stopIfTrue="1" operator="equal">
      <formula>0</formula>
    </cfRule>
    <cfRule type="cellIs" dxfId="3060" priority="3224" stopIfTrue="1" operator="greaterThan">
      <formula>0.0000001</formula>
    </cfRule>
    <cfRule type="cellIs" dxfId="3059" priority="3222" stopIfTrue="1" operator="greaterThan">
      <formula>0.0000001</formula>
    </cfRule>
    <cfRule type="cellIs" dxfId="3058" priority="3110" stopIfTrue="1" operator="greaterThan">
      <formula>0.0000001</formula>
    </cfRule>
    <cfRule type="cellIs" dxfId="3057" priority="3223" stopIfTrue="1" operator="equal">
      <formula>0</formula>
    </cfRule>
    <cfRule type="cellIs" dxfId="3056" priority="3136" stopIfTrue="1" operator="greaterThan">
      <formula>0.0000001</formula>
    </cfRule>
    <cfRule type="cellIs" dxfId="3055" priority="3111" stopIfTrue="1" operator="equal">
      <formula>0</formula>
    </cfRule>
    <cfRule type="cellIs" dxfId="3054" priority="3135" stopIfTrue="1" operator="equal">
      <formula>0</formula>
    </cfRule>
    <cfRule type="cellIs" dxfId="3053" priority="3134" stopIfTrue="1" operator="greaterThan">
      <formula>0.0000001</formula>
    </cfRule>
    <cfRule type="cellIs" dxfId="3052" priority="3133" stopIfTrue="1" operator="equal">
      <formula>0</formula>
    </cfRule>
    <cfRule type="cellIs" dxfId="3051" priority="3132" stopIfTrue="1" operator="greaterThan">
      <formula>0.0000001</formula>
    </cfRule>
    <cfRule type="cellIs" dxfId="3050" priority="3131" stopIfTrue="1" operator="equal">
      <formula>0</formula>
    </cfRule>
    <cfRule type="cellIs" dxfId="3049" priority="3130" stopIfTrue="1" operator="greaterThan">
      <formula>0.0000001</formula>
    </cfRule>
    <cfRule type="cellIs" dxfId="3048" priority="3129" stopIfTrue="1" operator="equal">
      <formula>0</formula>
    </cfRule>
    <cfRule type="cellIs" dxfId="3047" priority="3128" stopIfTrue="1" operator="greaterThan">
      <formula>0.0000001</formula>
    </cfRule>
    <cfRule type="cellIs" dxfId="3046" priority="3127" stopIfTrue="1" operator="equal">
      <formula>0</formula>
    </cfRule>
    <cfRule type="cellIs" dxfId="3045" priority="3126" stopIfTrue="1" operator="greaterThan">
      <formula>0.0000001</formula>
    </cfRule>
    <cfRule type="cellIs" dxfId="3044" priority="3125" stopIfTrue="1" operator="equal">
      <formula>0</formula>
    </cfRule>
    <cfRule type="cellIs" dxfId="3043" priority="3124" stopIfTrue="1" operator="greaterThan">
      <formula>0.0000001</formula>
    </cfRule>
    <cfRule type="cellIs" dxfId="3042" priority="3221" stopIfTrue="1" operator="equal">
      <formula>0</formula>
    </cfRule>
    <cfRule type="cellIs" dxfId="3041" priority="3123" stopIfTrue="1" operator="equal">
      <formula>0</formula>
    </cfRule>
    <cfRule type="cellIs" dxfId="3040" priority="3122" stopIfTrue="1" operator="greaterThan">
      <formula>0.0000001</formula>
    </cfRule>
    <cfRule type="cellIs" dxfId="3039" priority="3121" stopIfTrue="1" operator="equal">
      <formula>0</formula>
    </cfRule>
    <cfRule type="cellIs" dxfId="3038" priority="3120" stopIfTrue="1" operator="greaterThan">
      <formula>0.0000001</formula>
    </cfRule>
    <cfRule type="cellIs" dxfId="3037" priority="3119" stopIfTrue="1" operator="equal">
      <formula>0</formula>
    </cfRule>
    <cfRule type="cellIs" dxfId="3036" priority="3118" stopIfTrue="1" operator="greaterThan">
      <formula>0.0000001</formula>
    </cfRule>
    <cfRule type="cellIs" dxfId="3035" priority="3117" stopIfTrue="1" operator="equal">
      <formula>0</formula>
    </cfRule>
    <cfRule type="cellIs" dxfId="3034" priority="3116" stopIfTrue="1" operator="greaterThan">
      <formula>0.0000001</formula>
    </cfRule>
    <cfRule type="cellIs" dxfId="3033" priority="3115" stopIfTrue="1" operator="equal">
      <formula>0</formula>
    </cfRule>
    <cfRule type="cellIs" dxfId="3032" priority="3114" stopIfTrue="1" operator="greaterThan">
      <formula>0.0000001</formula>
    </cfRule>
    <cfRule type="cellIs" dxfId="3031" priority="3113" stopIfTrue="1" operator="equal">
      <formula>0</formula>
    </cfRule>
    <cfRule type="cellIs" dxfId="3030" priority="3112" stopIfTrue="1" operator="greaterThan">
      <formula>0.0000001</formula>
    </cfRule>
  </conditionalFormatting>
  <conditionalFormatting sqref="AI35:AM35">
    <cfRule type="cellIs" dxfId="3029" priority="3220" stopIfTrue="1" operator="greaterThan">
      <formula>0.0000001</formula>
    </cfRule>
    <cfRule type="cellIs" dxfId="3028" priority="3218" stopIfTrue="1" operator="greaterThan">
      <formula>0.0000001</formula>
    </cfRule>
    <cfRule type="cellIs" dxfId="3027" priority="3217" stopIfTrue="1" operator="equal">
      <formula>0</formula>
    </cfRule>
    <cfRule type="cellIs" dxfId="3026" priority="3216" stopIfTrue="1" operator="greaterThan">
      <formula>0.0000001</formula>
    </cfRule>
    <cfRule type="cellIs" dxfId="3025" priority="3215" stopIfTrue="1" operator="equal">
      <formula>0</formula>
    </cfRule>
    <cfRule type="cellIs" dxfId="3024" priority="3214" stopIfTrue="1" operator="greaterThan">
      <formula>0.0000001</formula>
    </cfRule>
    <cfRule type="cellIs" dxfId="3023" priority="3213" stopIfTrue="1" operator="equal">
      <formula>0</formula>
    </cfRule>
    <cfRule type="cellIs" dxfId="3022" priority="3212" stopIfTrue="1" operator="greaterThan">
      <formula>0.0000001</formula>
    </cfRule>
    <cfRule type="cellIs" dxfId="3021" priority="3211" stopIfTrue="1" operator="equal">
      <formula>0</formula>
    </cfRule>
    <cfRule type="cellIs" dxfId="3020" priority="3210" stopIfTrue="1" operator="greaterThan">
      <formula>0.0000001</formula>
    </cfRule>
    <cfRule type="cellIs" dxfId="3019" priority="3209" stopIfTrue="1" operator="equal">
      <formula>0</formula>
    </cfRule>
    <cfRule type="cellIs" dxfId="3018" priority="3208" stopIfTrue="1" operator="greaterThan">
      <formula>0.0000001</formula>
    </cfRule>
    <cfRule type="cellIs" dxfId="3017" priority="3207" stopIfTrue="1" operator="equal">
      <formula>0</formula>
    </cfRule>
    <cfRule type="cellIs" dxfId="3016" priority="3093" stopIfTrue="1" operator="equal">
      <formula>0</formula>
    </cfRule>
    <cfRule type="cellIs" dxfId="3015" priority="3092" stopIfTrue="1" operator="greaterThan">
      <formula>0.0000001</formula>
    </cfRule>
    <cfRule type="cellIs" dxfId="3014" priority="3091" stopIfTrue="1" operator="equal">
      <formula>0</formula>
    </cfRule>
    <cfRule type="cellIs" dxfId="3013" priority="3096" stopIfTrue="1" operator="greaterThan">
      <formula>0.0000001</formula>
    </cfRule>
    <cfRule type="cellIs" dxfId="3012" priority="3090" stopIfTrue="1" operator="greaterThan">
      <formula>0.0000001</formula>
    </cfRule>
    <cfRule type="cellIs" dxfId="3011" priority="3089" stopIfTrue="1" operator="equal">
      <formula>0</formula>
    </cfRule>
    <cfRule type="cellIs" dxfId="3010" priority="3088" stopIfTrue="1" operator="greaterThan">
      <formula>0.0000001</formula>
    </cfRule>
    <cfRule type="cellIs" dxfId="3009" priority="3087" stopIfTrue="1" operator="equal">
      <formula>0</formula>
    </cfRule>
    <cfRule type="cellIs" dxfId="3008" priority="3086" stopIfTrue="1" operator="greaterThan">
      <formula>0.0000001</formula>
    </cfRule>
    <cfRule type="cellIs" dxfId="3007" priority="3085" stopIfTrue="1" operator="equal">
      <formula>0</formula>
    </cfRule>
    <cfRule type="cellIs" dxfId="3006" priority="3084" stopIfTrue="1" operator="greaterThan">
      <formula>0.0000001</formula>
    </cfRule>
    <cfRule type="cellIs" dxfId="3005" priority="3083" stopIfTrue="1" operator="equal">
      <formula>0</formula>
    </cfRule>
    <cfRule type="cellIs" dxfId="3004" priority="3082" stopIfTrue="1" operator="greaterThan">
      <formula>0.0000001</formula>
    </cfRule>
    <cfRule type="cellIs" dxfId="3003" priority="3108" stopIfTrue="1" operator="greaterThan">
      <formula>0.0000001</formula>
    </cfRule>
    <cfRule type="cellIs" dxfId="3002" priority="3107" stopIfTrue="1" operator="equal">
      <formula>0</formula>
    </cfRule>
    <cfRule type="cellIs" dxfId="3001" priority="3106" stopIfTrue="1" operator="greaterThan">
      <formula>0.0000001</formula>
    </cfRule>
    <cfRule type="cellIs" dxfId="3000" priority="3105" stopIfTrue="1" operator="equal">
      <formula>0</formula>
    </cfRule>
    <cfRule type="cellIs" dxfId="2999" priority="3104" stopIfTrue="1" operator="greaterThan">
      <formula>0.0000001</formula>
    </cfRule>
    <cfRule type="cellIs" dxfId="2998" priority="3103" stopIfTrue="1" operator="equal">
      <formula>0</formula>
    </cfRule>
    <cfRule type="cellIs" dxfId="2997" priority="3102" stopIfTrue="1" operator="greaterThan">
      <formula>0.0000001</formula>
    </cfRule>
    <cfRule type="cellIs" dxfId="2996" priority="3101" stopIfTrue="1" operator="equal">
      <formula>0</formula>
    </cfRule>
    <cfRule type="cellIs" dxfId="2995" priority="3100" stopIfTrue="1" operator="greaterThan">
      <formula>0.0000001</formula>
    </cfRule>
    <cfRule type="cellIs" dxfId="2994" priority="3099" stopIfTrue="1" operator="equal">
      <formula>0</formula>
    </cfRule>
    <cfRule type="cellIs" dxfId="2993" priority="3098" stopIfTrue="1" operator="greaterThan">
      <formula>0.0000001</formula>
    </cfRule>
    <cfRule type="cellIs" dxfId="2992" priority="3097" stopIfTrue="1" operator="equal">
      <formula>0</formula>
    </cfRule>
    <cfRule type="cellIs" dxfId="2991" priority="3095" stopIfTrue="1" operator="equal">
      <formula>0</formula>
    </cfRule>
    <cfRule type="cellIs" dxfId="2990" priority="3094" stopIfTrue="1" operator="greaterThan">
      <formula>0.0000001</formula>
    </cfRule>
  </conditionalFormatting>
  <conditionalFormatting sqref="AI37:AM37">
    <cfRule type="cellIs" dxfId="2989" priority="3206" stopIfTrue="1" operator="greaterThan">
      <formula>0.0000001</formula>
    </cfRule>
    <cfRule type="cellIs" dxfId="2988" priority="3204" stopIfTrue="1" operator="greaterThan">
      <formula>0.0000001</formula>
    </cfRule>
    <cfRule type="cellIs" dxfId="2987" priority="3203" stopIfTrue="1" operator="equal">
      <formula>0</formula>
    </cfRule>
    <cfRule type="cellIs" dxfId="2986" priority="3202" stopIfTrue="1" operator="greaterThan">
      <formula>0.0000001</formula>
    </cfRule>
    <cfRule type="cellIs" dxfId="2985" priority="3201" stopIfTrue="1" operator="equal">
      <formula>0</formula>
    </cfRule>
    <cfRule type="cellIs" dxfId="2984" priority="3200" stopIfTrue="1" operator="greaterThan">
      <formula>0.0000001</formula>
    </cfRule>
    <cfRule type="cellIs" dxfId="2983" priority="3199" stopIfTrue="1" operator="equal">
      <formula>0</formula>
    </cfRule>
    <cfRule type="cellIs" dxfId="2982" priority="3198" stopIfTrue="1" operator="greaterThan">
      <formula>0.0000001</formula>
    </cfRule>
    <cfRule type="cellIs" dxfId="2981" priority="3197" stopIfTrue="1" operator="equal">
      <formula>0</formula>
    </cfRule>
    <cfRule type="cellIs" dxfId="2980" priority="3196" stopIfTrue="1" operator="greaterThan">
      <formula>0.0000001</formula>
    </cfRule>
    <cfRule type="cellIs" dxfId="2979" priority="3195" stopIfTrue="1" operator="equal">
      <formula>0</formula>
    </cfRule>
    <cfRule type="cellIs" dxfId="2978" priority="3194" stopIfTrue="1" operator="greaterThan">
      <formula>0.0000001</formula>
    </cfRule>
  </conditionalFormatting>
  <conditionalFormatting sqref="AI39:AM39">
    <cfRule type="cellIs" dxfId="2977" priority="3192" stopIfTrue="1" operator="greaterThan">
      <formula>0.0000001</formula>
    </cfRule>
    <cfRule type="cellIs" dxfId="2976" priority="3190" stopIfTrue="1" operator="greaterThan">
      <formula>0.0000001</formula>
    </cfRule>
    <cfRule type="cellIs" dxfId="2975" priority="3189" stopIfTrue="1" operator="equal">
      <formula>0</formula>
    </cfRule>
    <cfRule type="cellIs" dxfId="2974" priority="3188" stopIfTrue="1" operator="greaterThan">
      <formula>0.0000001</formula>
    </cfRule>
    <cfRule type="cellIs" dxfId="2973" priority="3187" stopIfTrue="1" operator="equal">
      <formula>0</formula>
    </cfRule>
    <cfRule type="cellIs" dxfId="2972" priority="3186" stopIfTrue="1" operator="greaterThan">
      <formula>0.0000001</formula>
    </cfRule>
    <cfRule type="cellIs" dxfId="2971" priority="3185" stopIfTrue="1" operator="equal">
      <formula>0</formula>
    </cfRule>
    <cfRule type="cellIs" dxfId="2970" priority="3184" stopIfTrue="1" operator="greaterThan">
      <formula>0.0000001</formula>
    </cfRule>
    <cfRule type="cellIs" dxfId="2969" priority="3183" stopIfTrue="1" operator="equal">
      <formula>0</formula>
    </cfRule>
    <cfRule type="cellIs" dxfId="2968" priority="3182" stopIfTrue="1" operator="greaterThan">
      <formula>0.0000001</formula>
    </cfRule>
    <cfRule type="cellIs" dxfId="2967" priority="3181" stopIfTrue="1" operator="equal">
      <formula>0</formula>
    </cfRule>
    <cfRule type="cellIs" dxfId="2966" priority="3180" stopIfTrue="1" operator="greaterThan">
      <formula>0.0000001</formula>
    </cfRule>
  </conditionalFormatting>
  <conditionalFormatting sqref="AI41:AM41">
    <cfRule type="cellIs" dxfId="2965" priority="3178" stopIfTrue="1" operator="greaterThan">
      <formula>0.0000001</formula>
    </cfRule>
    <cfRule type="cellIs" dxfId="2964" priority="3176" stopIfTrue="1" operator="greaterThan">
      <formula>0.0000001</formula>
    </cfRule>
    <cfRule type="cellIs" dxfId="2963" priority="3175" stopIfTrue="1" operator="equal">
      <formula>0</formula>
    </cfRule>
    <cfRule type="cellIs" dxfId="2962" priority="3174" stopIfTrue="1" operator="greaterThan">
      <formula>0.0000001</formula>
    </cfRule>
    <cfRule type="cellIs" dxfId="2961" priority="3173" stopIfTrue="1" operator="equal">
      <formula>0</formula>
    </cfRule>
    <cfRule type="cellIs" dxfId="2960" priority="3172" stopIfTrue="1" operator="greaterThan">
      <formula>0.0000001</formula>
    </cfRule>
    <cfRule type="cellIs" dxfId="2959" priority="3170" stopIfTrue="1" operator="greaterThan">
      <formula>0.0000001</formula>
    </cfRule>
    <cfRule type="cellIs" dxfId="2958" priority="3169" stopIfTrue="1" operator="equal">
      <formula>0</formula>
    </cfRule>
    <cfRule type="cellIs" dxfId="2957" priority="3168" stopIfTrue="1" operator="greaterThan">
      <formula>0.0000001</formula>
    </cfRule>
    <cfRule type="cellIs" dxfId="2956" priority="3167" stopIfTrue="1" operator="equal">
      <formula>0</formula>
    </cfRule>
    <cfRule type="cellIs" dxfId="2955" priority="3166" stopIfTrue="1" operator="greaterThan">
      <formula>0.0000001</formula>
    </cfRule>
    <cfRule type="cellIs" dxfId="2954" priority="3171" stopIfTrue="1" operator="equal">
      <formula>0</formula>
    </cfRule>
  </conditionalFormatting>
  <conditionalFormatting sqref="AI43:AM43">
    <cfRule type="cellIs" dxfId="2953" priority="3162" stopIfTrue="1" operator="greaterThan">
      <formula>0.0000001</formula>
    </cfRule>
    <cfRule type="cellIs" dxfId="2952" priority="3161" stopIfTrue="1" operator="equal">
      <formula>0</formula>
    </cfRule>
    <cfRule type="cellIs" dxfId="2951" priority="3160" stopIfTrue="1" operator="greaterThan">
      <formula>0.0000001</formula>
    </cfRule>
    <cfRule type="cellIs" dxfId="2950" priority="3156" stopIfTrue="1" operator="greaterThan">
      <formula>0.0000001</formula>
    </cfRule>
    <cfRule type="cellIs" dxfId="2949" priority="3155" stopIfTrue="1" operator="equal">
      <formula>0</formula>
    </cfRule>
    <cfRule type="cellIs" dxfId="2948" priority="3164" stopIfTrue="1" operator="greaterThan">
      <formula>0.0000001</formula>
    </cfRule>
    <cfRule type="cellIs" dxfId="2947" priority="3154" stopIfTrue="1" operator="greaterThan">
      <formula>0.0000001</formula>
    </cfRule>
    <cfRule type="cellIs" dxfId="2946" priority="3153" stopIfTrue="1" operator="equal">
      <formula>0</formula>
    </cfRule>
    <cfRule type="cellIs" dxfId="2945" priority="3152" stopIfTrue="1" operator="greaterThan">
      <formula>0.0000001</formula>
    </cfRule>
    <cfRule type="cellIs" dxfId="2944" priority="3158" stopIfTrue="1" operator="greaterThan">
      <formula>0.0000001</formula>
    </cfRule>
    <cfRule type="cellIs" dxfId="2943" priority="3157" stopIfTrue="1" operator="equal">
      <formula>0</formula>
    </cfRule>
    <cfRule type="cellIs" dxfId="2942" priority="3159" stopIfTrue="1" operator="equal">
      <formula>0</formula>
    </cfRule>
  </conditionalFormatting>
  <conditionalFormatting sqref="AI45:AM45">
    <cfRule type="cellIs" dxfId="2941" priority="3143" stopIfTrue="1" operator="equal">
      <formula>0</formula>
    </cfRule>
    <cfRule type="cellIs" dxfId="2940" priority="3145" stopIfTrue="1" operator="equal">
      <formula>0</formula>
    </cfRule>
    <cfRule type="cellIs" dxfId="2939" priority="3146" stopIfTrue="1" operator="greaterThan">
      <formula>0.0000001</formula>
    </cfRule>
    <cfRule type="cellIs" dxfId="2938" priority="3147" stopIfTrue="1" operator="equal">
      <formula>0</formula>
    </cfRule>
    <cfRule type="cellIs" dxfId="2937" priority="3148" stopIfTrue="1" operator="greaterThan">
      <formula>0.0000001</formula>
    </cfRule>
    <cfRule type="cellIs" dxfId="2936" priority="3150" stopIfTrue="1" operator="greaterThan">
      <formula>0.0000001</formula>
    </cfRule>
    <cfRule type="cellIs" dxfId="2935" priority="3138" stopIfTrue="1" operator="greaterThan">
      <formula>0.0000001</formula>
    </cfRule>
    <cfRule type="cellIs" dxfId="2934" priority="3144" stopIfTrue="1" operator="greaterThan">
      <formula>0.0000001</formula>
    </cfRule>
    <cfRule type="cellIs" dxfId="2933" priority="3139" stopIfTrue="1" operator="equal">
      <formula>0</formula>
    </cfRule>
    <cfRule type="cellIs" dxfId="2932" priority="3140" stopIfTrue="1" operator="greaterThan">
      <formula>0.0000001</formula>
    </cfRule>
    <cfRule type="cellIs" dxfId="2931" priority="3141" stopIfTrue="1" operator="equal">
      <formula>0</formula>
    </cfRule>
    <cfRule type="cellIs" dxfId="2930" priority="3142" stopIfTrue="1" operator="greaterThan">
      <formula>0.0000001</formula>
    </cfRule>
  </conditionalFormatting>
  <conditionalFormatting sqref="AI17:AR17">
    <cfRule type="cellIs" dxfId="2929" priority="3065" stopIfTrue="1" operator="equal">
      <formula>0</formula>
    </cfRule>
  </conditionalFormatting>
  <conditionalFormatting sqref="AI19:AR19">
    <cfRule type="cellIs" dxfId="2928" priority="3051" stopIfTrue="1" operator="equal">
      <formula>0</formula>
    </cfRule>
  </conditionalFormatting>
  <conditionalFormatting sqref="AI21:AR21">
    <cfRule type="cellIs" dxfId="2927" priority="3037" stopIfTrue="1" operator="equal">
      <formula>0</formula>
    </cfRule>
  </conditionalFormatting>
  <conditionalFormatting sqref="AI23:AR23">
    <cfRule type="cellIs" dxfId="2926" priority="3023" stopIfTrue="1" operator="equal">
      <formula>0</formula>
    </cfRule>
  </conditionalFormatting>
  <conditionalFormatting sqref="AI25:AR25">
    <cfRule type="cellIs" dxfId="2925" priority="3009" stopIfTrue="1" operator="equal">
      <formula>0</formula>
    </cfRule>
  </conditionalFormatting>
  <conditionalFormatting sqref="AI27:AR27">
    <cfRule type="cellIs" dxfId="2924" priority="2995" stopIfTrue="1" operator="equal">
      <formula>0</formula>
    </cfRule>
  </conditionalFormatting>
  <conditionalFormatting sqref="AI29:AR29">
    <cfRule type="cellIs" dxfId="2923" priority="2981" stopIfTrue="1" operator="equal">
      <formula>0</formula>
    </cfRule>
  </conditionalFormatting>
  <conditionalFormatting sqref="AI31:AR31">
    <cfRule type="cellIs" dxfId="2922" priority="3079" stopIfTrue="1" operator="equal">
      <formula>0</formula>
    </cfRule>
  </conditionalFormatting>
  <conditionalFormatting sqref="AI33:AR33">
    <cfRule type="cellIs" dxfId="2921" priority="2953" stopIfTrue="1" operator="equal">
      <formula>0</formula>
    </cfRule>
  </conditionalFormatting>
  <conditionalFormatting sqref="AI35:AR35">
    <cfRule type="cellIs" dxfId="2920" priority="2939" stopIfTrue="1" operator="equal">
      <formula>0</formula>
    </cfRule>
  </conditionalFormatting>
  <conditionalFormatting sqref="AI37:AR37">
    <cfRule type="cellIs" dxfId="2919" priority="2925" stopIfTrue="1" operator="equal">
      <formula>0</formula>
    </cfRule>
  </conditionalFormatting>
  <conditionalFormatting sqref="AI39:AR39">
    <cfRule type="cellIs" dxfId="2918" priority="2911" stopIfTrue="1" operator="equal">
      <formula>0</formula>
    </cfRule>
  </conditionalFormatting>
  <conditionalFormatting sqref="AI41:AR41">
    <cfRule type="cellIs" dxfId="2917" priority="2897" stopIfTrue="1" operator="equal">
      <formula>0</formula>
    </cfRule>
  </conditionalFormatting>
  <conditionalFormatting sqref="AI43:AR43">
    <cfRule type="cellIs" dxfId="2916" priority="2883" stopIfTrue="1" operator="equal">
      <formula>0</formula>
    </cfRule>
  </conditionalFormatting>
  <conditionalFormatting sqref="AI45:AR45">
    <cfRule type="cellIs" dxfId="2915" priority="2869" stopIfTrue="1" operator="equal">
      <formula>0</formula>
    </cfRule>
  </conditionalFormatting>
  <conditionalFormatting sqref="AN17:AR17">
    <cfRule type="cellIs" dxfId="2914" priority="3058" stopIfTrue="1" operator="greaterThan">
      <formula>0.0000001</formula>
    </cfRule>
    <cfRule type="cellIs" dxfId="2913" priority="3061" stopIfTrue="1" operator="equal">
      <formula>0</formula>
    </cfRule>
    <cfRule type="cellIs" dxfId="2912" priority="3062" stopIfTrue="1" operator="greaterThan">
      <formula>0.0000001</formula>
    </cfRule>
    <cfRule type="cellIs" dxfId="2911" priority="3063" stopIfTrue="1" operator="equal">
      <formula>0</formula>
    </cfRule>
    <cfRule type="cellIs" dxfId="2910" priority="3060" stopIfTrue="1" operator="greaterThan">
      <formula>0.0000001</formula>
    </cfRule>
    <cfRule type="cellIs" dxfId="2909" priority="3059" stopIfTrue="1" operator="equal">
      <formula>0</formula>
    </cfRule>
    <cfRule type="cellIs" dxfId="2908" priority="3064" stopIfTrue="1" operator="greaterThan">
      <formula>0.0000001</formula>
    </cfRule>
    <cfRule type="cellIs" dxfId="2907" priority="3057" stopIfTrue="1" operator="equal">
      <formula>0</formula>
    </cfRule>
    <cfRule type="cellIs" dxfId="2906" priority="3056" stopIfTrue="1" operator="greaterThan">
      <formula>0.0000001</formula>
    </cfRule>
    <cfRule type="cellIs" dxfId="2905" priority="3055" stopIfTrue="1" operator="equal">
      <formula>0</formula>
    </cfRule>
    <cfRule type="cellIs" dxfId="2904" priority="3054" stopIfTrue="1" operator="greaterThan">
      <formula>0.0000001</formula>
    </cfRule>
    <cfRule type="cellIs" dxfId="2903" priority="3066" stopIfTrue="1" operator="greaterThan">
      <formula>0.0000001</formula>
    </cfRule>
  </conditionalFormatting>
  <conditionalFormatting sqref="AN19:AR19">
    <cfRule type="cellIs" dxfId="2902" priority="3049" stopIfTrue="1" operator="equal">
      <formula>0</formula>
    </cfRule>
    <cfRule type="cellIs" dxfId="2901" priority="3048" stopIfTrue="1" operator="greaterThan">
      <formula>0.0000001</formula>
    </cfRule>
    <cfRule type="cellIs" dxfId="2900" priority="3047" stopIfTrue="1" operator="equal">
      <formula>0</formula>
    </cfRule>
    <cfRule type="cellIs" dxfId="2899" priority="3046" stopIfTrue="1" operator="greaterThan">
      <formula>0.0000001</formula>
    </cfRule>
    <cfRule type="cellIs" dxfId="2898" priority="3045" stopIfTrue="1" operator="equal">
      <formula>0</formula>
    </cfRule>
    <cfRule type="cellIs" dxfId="2897" priority="3044" stopIfTrue="1" operator="greaterThan">
      <formula>0.0000001</formula>
    </cfRule>
    <cfRule type="cellIs" dxfId="2896" priority="3043" stopIfTrue="1" operator="equal">
      <formula>0</formula>
    </cfRule>
    <cfRule type="cellIs" dxfId="2895" priority="3042" stopIfTrue="1" operator="greaterThan">
      <formula>0.0000001</formula>
    </cfRule>
    <cfRule type="cellIs" dxfId="2894" priority="3041" stopIfTrue="1" operator="equal">
      <formula>0</formula>
    </cfRule>
    <cfRule type="cellIs" dxfId="2893" priority="3040" stopIfTrue="1" operator="greaterThan">
      <formula>0.0000001</formula>
    </cfRule>
    <cfRule type="cellIs" dxfId="2892" priority="3052" stopIfTrue="1" operator="greaterThan">
      <formula>0.0000001</formula>
    </cfRule>
    <cfRule type="cellIs" dxfId="2891" priority="3050" stopIfTrue="1" operator="greaterThan">
      <formula>0.0000001</formula>
    </cfRule>
  </conditionalFormatting>
  <conditionalFormatting sqref="AN21:AR21">
    <cfRule type="cellIs" dxfId="2890" priority="3028" stopIfTrue="1" operator="greaterThan">
      <formula>0.0000001</formula>
    </cfRule>
    <cfRule type="cellIs" dxfId="2889" priority="3027" stopIfTrue="1" operator="equal">
      <formula>0</formula>
    </cfRule>
    <cfRule type="cellIs" dxfId="2888" priority="3026" stopIfTrue="1" operator="greaterThan">
      <formula>0.0000001</formula>
    </cfRule>
    <cfRule type="cellIs" dxfId="2887" priority="3034" stopIfTrue="1" operator="greaterThan">
      <formula>0.0000001</formula>
    </cfRule>
    <cfRule type="cellIs" dxfId="2886" priority="3035" stopIfTrue="1" operator="equal">
      <formula>0</formula>
    </cfRule>
    <cfRule type="cellIs" dxfId="2885" priority="3032" stopIfTrue="1" operator="greaterThan">
      <formula>0.0000001</formula>
    </cfRule>
    <cfRule type="cellIs" dxfId="2884" priority="3036" stopIfTrue="1" operator="greaterThan">
      <formula>0.0000001</formula>
    </cfRule>
    <cfRule type="cellIs" dxfId="2883" priority="3038" stopIfTrue="1" operator="greaterThan">
      <formula>0.0000001</formula>
    </cfRule>
    <cfRule type="cellIs" dxfId="2882" priority="3031" stopIfTrue="1" operator="equal">
      <formula>0</formula>
    </cfRule>
    <cfRule type="cellIs" dxfId="2881" priority="3030" stopIfTrue="1" operator="greaterThan">
      <formula>0.0000001</formula>
    </cfRule>
    <cfRule type="cellIs" dxfId="2880" priority="3029" stopIfTrue="1" operator="equal">
      <formula>0</formula>
    </cfRule>
    <cfRule type="cellIs" dxfId="2879" priority="3033" stopIfTrue="1" operator="equal">
      <formula>0</formula>
    </cfRule>
  </conditionalFormatting>
  <conditionalFormatting sqref="AN23:AR23">
    <cfRule type="cellIs" dxfId="2878" priority="3016" stopIfTrue="1" operator="greaterThan">
      <formula>0.0000001</formula>
    </cfRule>
    <cfRule type="cellIs" dxfId="2877" priority="3015" stopIfTrue="1" operator="equal">
      <formula>0</formula>
    </cfRule>
    <cfRule type="cellIs" dxfId="2876" priority="3014" stopIfTrue="1" operator="greaterThan">
      <formula>0.0000001</formula>
    </cfRule>
    <cfRule type="cellIs" dxfId="2875" priority="3013" stopIfTrue="1" operator="equal">
      <formula>0</formula>
    </cfRule>
    <cfRule type="cellIs" dxfId="2874" priority="3012" stopIfTrue="1" operator="greaterThan">
      <formula>0.0000001</formula>
    </cfRule>
    <cfRule type="cellIs" dxfId="2873" priority="3024" stopIfTrue="1" operator="greaterThan">
      <formula>0.0000001</formula>
    </cfRule>
    <cfRule type="cellIs" dxfId="2872" priority="3022" stopIfTrue="1" operator="greaterThan">
      <formula>0.0000001</formula>
    </cfRule>
    <cfRule type="cellIs" dxfId="2871" priority="3021" stopIfTrue="1" operator="equal">
      <formula>0</formula>
    </cfRule>
    <cfRule type="cellIs" dxfId="2870" priority="3020" stopIfTrue="1" operator="greaterThan">
      <formula>0.0000001</formula>
    </cfRule>
    <cfRule type="cellIs" dxfId="2869" priority="3019" stopIfTrue="1" operator="equal">
      <formula>0</formula>
    </cfRule>
    <cfRule type="cellIs" dxfId="2868" priority="3018" stopIfTrue="1" operator="greaterThan">
      <formula>0.0000001</formula>
    </cfRule>
    <cfRule type="cellIs" dxfId="2867" priority="3017" stopIfTrue="1" operator="equal">
      <formula>0</formula>
    </cfRule>
  </conditionalFormatting>
  <conditionalFormatting sqref="AN25:AR25">
    <cfRule type="cellIs" dxfId="2866" priority="3002" stopIfTrue="1" operator="greaterThan">
      <formula>0.0000001</formula>
    </cfRule>
    <cfRule type="cellIs" dxfId="2865" priority="3005" stopIfTrue="1" operator="equal">
      <formula>0</formula>
    </cfRule>
    <cfRule type="cellIs" dxfId="2864" priority="3003" stopIfTrue="1" operator="equal">
      <formula>0</formula>
    </cfRule>
    <cfRule type="cellIs" dxfId="2863" priority="3004" stopIfTrue="1" operator="greaterThan">
      <formula>0.0000001</formula>
    </cfRule>
    <cfRule type="cellIs" dxfId="2862" priority="3006" stopIfTrue="1" operator="greaterThan">
      <formula>0.0000001</formula>
    </cfRule>
    <cfRule type="cellIs" dxfId="2861" priority="3007" stopIfTrue="1" operator="equal">
      <formula>0</formula>
    </cfRule>
    <cfRule type="cellIs" dxfId="2860" priority="3008" stopIfTrue="1" operator="greaterThan">
      <formula>0.0000001</formula>
    </cfRule>
    <cfRule type="cellIs" dxfId="2859" priority="2999" stopIfTrue="1" operator="equal">
      <formula>0</formula>
    </cfRule>
    <cfRule type="cellIs" dxfId="2858" priority="3010" stopIfTrue="1" operator="greaterThan">
      <formula>0.0000001</formula>
    </cfRule>
    <cfRule type="cellIs" dxfId="2857" priority="2998" stopIfTrue="1" operator="greaterThan">
      <formula>0.0000001</formula>
    </cfRule>
    <cfRule type="cellIs" dxfId="2856" priority="3000" stopIfTrue="1" operator="greaterThan">
      <formula>0.0000001</formula>
    </cfRule>
    <cfRule type="cellIs" dxfId="2855" priority="3001" stopIfTrue="1" operator="equal">
      <formula>0</formula>
    </cfRule>
  </conditionalFormatting>
  <conditionalFormatting sqref="AN27:AR27">
    <cfRule type="cellIs" dxfId="2854" priority="2991" stopIfTrue="1" operator="equal">
      <formula>0</formula>
    </cfRule>
    <cfRule type="cellIs" dxfId="2853" priority="2990" stopIfTrue="1" operator="greaterThan">
      <formula>0.0000001</formula>
    </cfRule>
    <cfRule type="cellIs" dxfId="2852" priority="2989" stopIfTrue="1" operator="equal">
      <formula>0</formula>
    </cfRule>
    <cfRule type="cellIs" dxfId="2851" priority="2988" stopIfTrue="1" operator="greaterThan">
      <formula>0.0000001</formula>
    </cfRule>
    <cfRule type="cellIs" dxfId="2850" priority="2987" stopIfTrue="1" operator="equal">
      <formula>0</formula>
    </cfRule>
    <cfRule type="cellIs" dxfId="2849" priority="2986" stopIfTrue="1" operator="greaterThan">
      <formula>0.0000001</formula>
    </cfRule>
    <cfRule type="cellIs" dxfId="2848" priority="2985" stopIfTrue="1" operator="equal">
      <formula>0</formula>
    </cfRule>
    <cfRule type="cellIs" dxfId="2847" priority="2993" stopIfTrue="1" operator="equal">
      <formula>0</formula>
    </cfRule>
    <cfRule type="cellIs" dxfId="2846" priority="2992" stopIfTrue="1" operator="greaterThan">
      <formula>0.0000001</formula>
    </cfRule>
    <cfRule type="cellIs" dxfId="2845" priority="2984" stopIfTrue="1" operator="greaterThan">
      <formula>0.0000001</formula>
    </cfRule>
    <cfRule type="cellIs" dxfId="2844" priority="2996" stopIfTrue="1" operator="greaterThan">
      <formula>0.0000001</formula>
    </cfRule>
    <cfRule type="cellIs" dxfId="2843" priority="2994" stopIfTrue="1" operator="greaterThan">
      <formula>0.0000001</formula>
    </cfRule>
  </conditionalFormatting>
  <conditionalFormatting sqref="AN29:AR29">
    <cfRule type="cellIs" dxfId="2842" priority="2982" stopIfTrue="1" operator="greaterThan">
      <formula>0.0000001</formula>
    </cfRule>
    <cfRule type="cellIs" dxfId="2841" priority="2970" stopIfTrue="1" operator="greaterThan">
      <formula>0.0000001</formula>
    </cfRule>
    <cfRule type="cellIs" dxfId="2840" priority="2980" stopIfTrue="1" operator="greaterThan">
      <formula>0.0000001</formula>
    </cfRule>
    <cfRule type="cellIs" dxfId="2839" priority="2979" stopIfTrue="1" operator="equal">
      <formula>0</formula>
    </cfRule>
    <cfRule type="cellIs" dxfId="2838" priority="2978" stopIfTrue="1" operator="greaterThan">
      <formula>0.0000001</formula>
    </cfRule>
    <cfRule type="cellIs" dxfId="2837" priority="2977" stopIfTrue="1" operator="equal">
      <formula>0</formula>
    </cfRule>
    <cfRule type="cellIs" dxfId="2836" priority="2976" stopIfTrue="1" operator="greaterThan">
      <formula>0.0000001</formula>
    </cfRule>
    <cfRule type="cellIs" dxfId="2835" priority="2975" stopIfTrue="1" operator="equal">
      <formula>0</formula>
    </cfRule>
    <cfRule type="cellIs" dxfId="2834" priority="2974" stopIfTrue="1" operator="greaterThan">
      <formula>0.0000001</formula>
    </cfRule>
    <cfRule type="cellIs" dxfId="2833" priority="2973" stopIfTrue="1" operator="equal">
      <formula>0</formula>
    </cfRule>
    <cfRule type="cellIs" dxfId="2832" priority="2972" stopIfTrue="1" operator="greaterThan">
      <formula>0.0000001</formula>
    </cfRule>
    <cfRule type="cellIs" dxfId="2831" priority="2971" stopIfTrue="1" operator="equal">
      <formula>0</formula>
    </cfRule>
  </conditionalFormatting>
  <conditionalFormatting sqref="AN31:AR31">
    <cfRule type="cellIs" dxfId="2830" priority="3071" stopIfTrue="1" operator="equal">
      <formula>0</formula>
    </cfRule>
    <cfRule type="cellIs" dxfId="2829" priority="3072" stopIfTrue="1" operator="greaterThan">
      <formula>0.0000001</formula>
    </cfRule>
    <cfRule type="cellIs" dxfId="2828" priority="3073" stopIfTrue="1" operator="equal">
      <formula>0</formula>
    </cfRule>
    <cfRule type="cellIs" dxfId="2827" priority="3076" stopIfTrue="1" operator="greaterThan">
      <formula>0.0000001</formula>
    </cfRule>
    <cfRule type="cellIs" dxfId="2826" priority="3077" stopIfTrue="1" operator="equal">
      <formula>0</formula>
    </cfRule>
    <cfRule type="cellIs" dxfId="2825" priority="2958" stopIfTrue="1" operator="greaterThan">
      <formula>0.0000001</formula>
    </cfRule>
    <cfRule type="cellIs" dxfId="2824" priority="3078" stopIfTrue="1" operator="greaterThan">
      <formula>0.0000001</formula>
    </cfRule>
    <cfRule type="cellIs" dxfId="2823" priority="3080" stopIfTrue="1" operator="greaterThan">
      <formula>0.0000001</formula>
    </cfRule>
    <cfRule type="cellIs" dxfId="2822" priority="2959" stopIfTrue="1" operator="equal">
      <formula>0</formula>
    </cfRule>
    <cfRule type="cellIs" dxfId="2821" priority="3067" stopIfTrue="1" operator="equal">
      <formula>0</formula>
    </cfRule>
    <cfRule type="cellIs" dxfId="2820" priority="2961" stopIfTrue="1" operator="equal">
      <formula>0</formula>
    </cfRule>
    <cfRule type="cellIs" dxfId="2819" priority="2962" stopIfTrue="1" operator="greaterThan">
      <formula>0.0000001</formula>
    </cfRule>
    <cfRule type="cellIs" dxfId="2818" priority="3069" stopIfTrue="1" operator="equal">
      <formula>0</formula>
    </cfRule>
    <cfRule type="cellIs" dxfId="2817" priority="2963" stopIfTrue="1" operator="equal">
      <formula>0</formula>
    </cfRule>
    <cfRule type="cellIs" dxfId="2816" priority="2964" stopIfTrue="1" operator="greaterThan">
      <formula>0.0000001</formula>
    </cfRule>
    <cfRule type="cellIs" dxfId="2815" priority="2966" stopIfTrue="1" operator="greaterThan">
      <formula>0.0000001</formula>
    </cfRule>
    <cfRule type="cellIs" dxfId="2814" priority="2967" stopIfTrue="1" operator="equal">
      <formula>0</formula>
    </cfRule>
    <cfRule type="cellIs" dxfId="2813" priority="2968" stopIfTrue="1" operator="greaterThan">
      <formula>0.0000001</formula>
    </cfRule>
    <cfRule type="cellIs" dxfId="2812" priority="3068" stopIfTrue="1" operator="greaterThan">
      <formula>0.0000001</formula>
    </cfRule>
    <cfRule type="cellIs" dxfId="2811" priority="2960" stopIfTrue="1" operator="greaterThan">
      <formula>0.0000001</formula>
    </cfRule>
    <cfRule type="cellIs" dxfId="2810" priority="2957" stopIfTrue="1" operator="equal">
      <formula>0</formula>
    </cfRule>
    <cfRule type="cellIs" dxfId="2809" priority="3070" stopIfTrue="1" operator="greaterThan">
      <formula>0.0000001</formula>
    </cfRule>
    <cfRule type="cellIs" dxfId="2808" priority="2956" stopIfTrue="1" operator="greaterThan">
      <formula>0.0000001</formula>
    </cfRule>
    <cfRule type="cellIs" dxfId="2807" priority="3074" stopIfTrue="1" operator="greaterThan">
      <formula>0.0000001</formula>
    </cfRule>
    <cfRule type="cellIs" dxfId="2806" priority="3075" stopIfTrue="1" operator="equal">
      <formula>0</formula>
    </cfRule>
    <cfRule type="cellIs" dxfId="2805" priority="2965" stopIfTrue="1" operator="equal">
      <formula>0</formula>
    </cfRule>
  </conditionalFormatting>
  <conditionalFormatting sqref="AN33:AR33">
    <cfRule type="cellIs" dxfId="2804" priority="2848" stopIfTrue="1" operator="greaterThan">
      <formula>0.0000001</formula>
    </cfRule>
    <cfRule type="cellIs" dxfId="2803" priority="2847" stopIfTrue="1" operator="equal">
      <formula>0</formula>
    </cfRule>
    <cfRule type="cellIs" dxfId="2802" priority="2846" stopIfTrue="1" operator="greaterThan">
      <formula>0.0000001</formula>
    </cfRule>
    <cfRule type="cellIs" dxfId="2801" priority="2845" stopIfTrue="1" operator="equal">
      <formula>0</formula>
    </cfRule>
    <cfRule type="cellIs" dxfId="2800" priority="2844" stopIfTrue="1" operator="greaterThan">
      <formula>0.0000001</formula>
    </cfRule>
    <cfRule type="cellIs" dxfId="2799" priority="2843" stopIfTrue="1" operator="equal">
      <formula>0</formula>
    </cfRule>
    <cfRule type="cellIs" dxfId="2798" priority="2842" stopIfTrue="1" operator="greaterThan">
      <formula>0.0000001</formula>
    </cfRule>
    <cfRule type="cellIs" dxfId="2797" priority="2841" stopIfTrue="1" operator="equal">
      <formula>0</formula>
    </cfRule>
    <cfRule type="cellIs" dxfId="2796" priority="2840" stopIfTrue="1" operator="greaterThan">
      <formula>0.0000001</formula>
    </cfRule>
    <cfRule type="cellIs" dxfId="2795" priority="2839" stopIfTrue="1" operator="equal">
      <formula>0</formula>
    </cfRule>
    <cfRule type="cellIs" dxfId="2794" priority="2838" stopIfTrue="1" operator="greaterThan">
      <formula>0.0000001</formula>
    </cfRule>
    <cfRule type="cellIs" dxfId="2793" priority="2837" stopIfTrue="1" operator="equal">
      <formula>0</formula>
    </cfRule>
    <cfRule type="cellIs" dxfId="2792" priority="2836" stopIfTrue="1" operator="greaterThan">
      <formula>0.0000001</formula>
    </cfRule>
    <cfRule type="cellIs" dxfId="2791" priority="2835" stopIfTrue="1" operator="equal">
      <formula>0</formula>
    </cfRule>
    <cfRule type="cellIs" dxfId="2790" priority="2834" stopIfTrue="1" operator="greaterThan">
      <formula>0.0000001</formula>
    </cfRule>
    <cfRule type="cellIs" dxfId="2789" priority="2833" stopIfTrue="1" operator="equal">
      <formula>0</formula>
    </cfRule>
    <cfRule type="cellIs" dxfId="2788" priority="2832" stopIfTrue="1" operator="greaterThan">
      <formula>0.0000001</formula>
    </cfRule>
    <cfRule type="cellIs" dxfId="2787" priority="2831" stopIfTrue="1" operator="equal">
      <formula>0</formula>
    </cfRule>
    <cfRule type="cellIs" dxfId="2786" priority="2830" stopIfTrue="1" operator="greaterThan">
      <formula>0.0000001</formula>
    </cfRule>
    <cfRule type="cellIs" dxfId="2785" priority="2947" stopIfTrue="1" operator="equal">
      <formula>0</formula>
    </cfRule>
    <cfRule type="cellIs" dxfId="2784" priority="2946" stopIfTrue="1" operator="greaterThan">
      <formula>0.0000001</formula>
    </cfRule>
    <cfRule type="cellIs" dxfId="2783" priority="2945" stopIfTrue="1" operator="equal">
      <formula>0</formula>
    </cfRule>
    <cfRule type="cellIs" dxfId="2782" priority="2944" stopIfTrue="1" operator="greaterThan">
      <formula>0.0000001</formula>
    </cfRule>
    <cfRule type="cellIs" dxfId="2781" priority="2943" stopIfTrue="1" operator="equal">
      <formula>0</formula>
    </cfRule>
    <cfRule type="cellIs" dxfId="2780" priority="2942" stopIfTrue="1" operator="greaterThan">
      <formula>0.0000001</formula>
    </cfRule>
    <cfRule type="cellIs" dxfId="2779" priority="2941" stopIfTrue="1" operator="equal">
      <formula>0</formula>
    </cfRule>
    <cfRule type="cellIs" dxfId="2778" priority="2954" stopIfTrue="1" operator="greaterThan">
      <formula>0.0000001</formula>
    </cfRule>
    <cfRule type="cellIs" dxfId="2777" priority="2952" stopIfTrue="1" operator="greaterThan">
      <formula>0.0000001</formula>
    </cfRule>
    <cfRule type="cellIs" dxfId="2776" priority="2951" stopIfTrue="1" operator="equal">
      <formula>0</formula>
    </cfRule>
    <cfRule type="cellIs" dxfId="2775" priority="2950" stopIfTrue="1" operator="greaterThan">
      <formula>0.0000001</formula>
    </cfRule>
    <cfRule type="cellIs" dxfId="2774" priority="2949" stopIfTrue="1" operator="equal">
      <formula>0</formula>
    </cfRule>
    <cfRule type="cellIs" dxfId="2773" priority="2948" stopIfTrue="1" operator="greaterThan">
      <formula>0.0000001</formula>
    </cfRule>
    <cfRule type="cellIs" dxfId="2772" priority="2856" stopIfTrue="1" operator="greaterThan">
      <formula>0.0000001</formula>
    </cfRule>
    <cfRule type="cellIs" dxfId="2771" priority="2855" stopIfTrue="1" operator="equal">
      <formula>0</formula>
    </cfRule>
    <cfRule type="cellIs" dxfId="2770" priority="2854" stopIfTrue="1" operator="greaterThan">
      <formula>0.0000001</formula>
    </cfRule>
    <cfRule type="cellIs" dxfId="2769" priority="2853" stopIfTrue="1" operator="equal">
      <formula>0</formula>
    </cfRule>
    <cfRule type="cellIs" dxfId="2768" priority="2852" stopIfTrue="1" operator="greaterThan">
      <formula>0.0000001</formula>
    </cfRule>
    <cfRule type="cellIs" dxfId="2767" priority="2851" stopIfTrue="1" operator="equal">
      <formula>0</formula>
    </cfRule>
    <cfRule type="cellIs" dxfId="2766" priority="2850" stopIfTrue="1" operator="greaterThan">
      <formula>0.0000001</formula>
    </cfRule>
    <cfRule type="cellIs" dxfId="2765" priority="2849" stopIfTrue="1" operator="equal">
      <formula>0</formula>
    </cfRule>
  </conditionalFormatting>
  <conditionalFormatting sqref="AN35:AR35">
    <cfRule type="cellIs" dxfId="2764" priority="2936" stopIfTrue="1" operator="greaterThan">
      <formula>0.0000001</formula>
    </cfRule>
    <cfRule type="cellIs" dxfId="2763" priority="2810" stopIfTrue="1" operator="greaterThan">
      <formula>0.0000001</formula>
    </cfRule>
    <cfRule type="cellIs" dxfId="2762" priority="2809" stopIfTrue="1" operator="equal">
      <formula>0</formula>
    </cfRule>
    <cfRule type="cellIs" dxfId="2761" priority="2825" stopIfTrue="1" operator="equal">
      <formula>0</formula>
    </cfRule>
    <cfRule type="cellIs" dxfId="2760" priority="2808" stopIfTrue="1" operator="greaterThan">
      <formula>0.0000001</formula>
    </cfRule>
    <cfRule type="cellIs" dxfId="2759" priority="2807" stopIfTrue="1" operator="equal">
      <formula>0</formula>
    </cfRule>
    <cfRule type="cellIs" dxfId="2758" priority="2806" stopIfTrue="1" operator="greaterThan">
      <formula>0.0000001</formula>
    </cfRule>
    <cfRule type="cellIs" dxfId="2757" priority="2805" stopIfTrue="1" operator="equal">
      <formula>0</formula>
    </cfRule>
    <cfRule type="cellIs" dxfId="2756" priority="2938" stopIfTrue="1" operator="greaterThan">
      <formula>0.0000001</formula>
    </cfRule>
    <cfRule type="cellIs" dxfId="2755" priority="2803" stopIfTrue="1" operator="equal">
      <formula>0</formula>
    </cfRule>
    <cfRule type="cellIs" dxfId="2754" priority="2802" stopIfTrue="1" operator="greaterThan">
      <formula>0.0000001</formula>
    </cfRule>
    <cfRule type="cellIs" dxfId="2753" priority="2804" stopIfTrue="1" operator="greaterThan">
      <formula>0.0000001</formula>
    </cfRule>
    <cfRule type="cellIs" dxfId="2752" priority="2937" stopIfTrue="1" operator="equal">
      <formula>0</formula>
    </cfRule>
    <cfRule type="cellIs" dxfId="2751" priority="2935" stopIfTrue="1" operator="equal">
      <formula>0</formula>
    </cfRule>
    <cfRule type="cellIs" dxfId="2750" priority="2828" stopIfTrue="1" operator="greaterThan">
      <formula>0.0000001</formula>
    </cfRule>
    <cfRule type="cellIs" dxfId="2749" priority="2827" stopIfTrue="1" operator="equal">
      <formula>0</formula>
    </cfRule>
    <cfRule type="cellIs" dxfId="2748" priority="2826" stopIfTrue="1" operator="greaterThan">
      <formula>0.0000001</formula>
    </cfRule>
    <cfRule type="cellIs" dxfId="2747" priority="2812" stopIfTrue="1" operator="greaterThan">
      <formula>0.0000001</formula>
    </cfRule>
    <cfRule type="cellIs" dxfId="2746" priority="2824" stopIfTrue="1" operator="greaterThan">
      <formula>0.0000001</formula>
    </cfRule>
    <cfRule type="cellIs" dxfId="2745" priority="2823" stopIfTrue="1" operator="equal">
      <formula>0</formula>
    </cfRule>
    <cfRule type="cellIs" dxfId="2744" priority="2822" stopIfTrue="1" operator="greaterThan">
      <formula>0.0000001</formula>
    </cfRule>
    <cfRule type="cellIs" dxfId="2743" priority="2821" stopIfTrue="1" operator="equal">
      <formula>0</formula>
    </cfRule>
    <cfRule type="cellIs" dxfId="2742" priority="2820" stopIfTrue="1" operator="greaterThan">
      <formula>0.0000001</formula>
    </cfRule>
    <cfRule type="cellIs" dxfId="2741" priority="2819" stopIfTrue="1" operator="equal">
      <formula>0</formula>
    </cfRule>
    <cfRule type="cellIs" dxfId="2740" priority="2818" stopIfTrue="1" operator="greaterThan">
      <formula>0.0000001</formula>
    </cfRule>
    <cfRule type="cellIs" dxfId="2739" priority="2934" stopIfTrue="1" operator="greaterThan">
      <formula>0.0000001</formula>
    </cfRule>
    <cfRule type="cellIs" dxfId="2738" priority="2933" stopIfTrue="1" operator="equal">
      <formula>0</formula>
    </cfRule>
    <cfRule type="cellIs" dxfId="2737" priority="2932" stopIfTrue="1" operator="greaterThan">
      <formula>0.0000001</formula>
    </cfRule>
    <cfRule type="cellIs" dxfId="2736" priority="2931" stopIfTrue="1" operator="equal">
      <formula>0</formula>
    </cfRule>
    <cfRule type="cellIs" dxfId="2735" priority="2930" stopIfTrue="1" operator="greaterThan">
      <formula>0.0000001</formula>
    </cfRule>
    <cfRule type="cellIs" dxfId="2734" priority="2929" stopIfTrue="1" operator="equal">
      <formula>0</formula>
    </cfRule>
    <cfRule type="cellIs" dxfId="2733" priority="2928" stopIfTrue="1" operator="greaterThan">
      <formula>0.0000001</formula>
    </cfRule>
    <cfRule type="cellIs" dxfId="2732" priority="2927" stopIfTrue="1" operator="equal">
      <formula>0</formula>
    </cfRule>
    <cfRule type="cellIs" dxfId="2731" priority="2817" stopIfTrue="1" operator="equal">
      <formula>0</formula>
    </cfRule>
    <cfRule type="cellIs" dxfId="2730" priority="2940" stopIfTrue="1" operator="greaterThan">
      <formula>0.0000001</formula>
    </cfRule>
    <cfRule type="cellIs" dxfId="2729" priority="2816" stopIfTrue="1" operator="greaterThan">
      <formula>0.0000001</formula>
    </cfRule>
    <cfRule type="cellIs" dxfId="2728" priority="2815" stopIfTrue="1" operator="equal">
      <formula>0</formula>
    </cfRule>
    <cfRule type="cellIs" dxfId="2727" priority="2814" stopIfTrue="1" operator="greaterThan">
      <formula>0.0000001</formula>
    </cfRule>
    <cfRule type="cellIs" dxfId="2726" priority="2813" stopIfTrue="1" operator="equal">
      <formula>0</formula>
    </cfRule>
    <cfRule type="cellIs" dxfId="2725" priority="2811" stopIfTrue="1" operator="equal">
      <formula>0</formula>
    </cfRule>
  </conditionalFormatting>
  <conditionalFormatting sqref="AN37:AR37">
    <cfRule type="cellIs" dxfId="2724" priority="2924" stopIfTrue="1" operator="greaterThan">
      <formula>0.0000001</formula>
    </cfRule>
    <cfRule type="cellIs" dxfId="2723" priority="2923" stopIfTrue="1" operator="equal">
      <formula>0</formula>
    </cfRule>
    <cfRule type="cellIs" dxfId="2722" priority="2922" stopIfTrue="1" operator="greaterThan">
      <formula>0.0000001</formula>
    </cfRule>
    <cfRule type="cellIs" dxfId="2721" priority="2921" stopIfTrue="1" operator="equal">
      <formula>0</formula>
    </cfRule>
    <cfRule type="cellIs" dxfId="2720" priority="2920" stopIfTrue="1" operator="greaterThan">
      <formula>0.0000001</formula>
    </cfRule>
    <cfRule type="cellIs" dxfId="2719" priority="2919" stopIfTrue="1" operator="equal">
      <formula>0</formula>
    </cfRule>
    <cfRule type="cellIs" dxfId="2718" priority="2918" stopIfTrue="1" operator="greaterThan">
      <formula>0.0000001</formula>
    </cfRule>
    <cfRule type="cellIs" dxfId="2717" priority="2916" stopIfTrue="1" operator="greaterThan">
      <formula>0.0000001</formula>
    </cfRule>
    <cfRule type="cellIs" dxfId="2716" priority="2915" stopIfTrue="1" operator="equal">
      <formula>0</formula>
    </cfRule>
    <cfRule type="cellIs" dxfId="2715" priority="2914" stopIfTrue="1" operator="greaterThan">
      <formula>0.0000001</formula>
    </cfRule>
    <cfRule type="cellIs" dxfId="2714" priority="2917" stopIfTrue="1" operator="equal">
      <formula>0</formula>
    </cfRule>
    <cfRule type="cellIs" dxfId="2713" priority="2926" stopIfTrue="1" operator="greaterThan">
      <formula>0.0000001</formula>
    </cfRule>
  </conditionalFormatting>
  <conditionalFormatting sqref="AN39:AR39">
    <cfRule type="cellIs" dxfId="2712" priority="2910" stopIfTrue="1" operator="greaterThan">
      <formula>0.0000001</formula>
    </cfRule>
    <cfRule type="cellIs" dxfId="2711" priority="2912" stopIfTrue="1" operator="greaterThan">
      <formula>0.0000001</formula>
    </cfRule>
    <cfRule type="cellIs" dxfId="2710" priority="2906" stopIfTrue="1" operator="greaterThan">
      <formula>0.0000001</formula>
    </cfRule>
    <cfRule type="cellIs" dxfId="2709" priority="2901" stopIfTrue="1" operator="equal">
      <formula>0</formula>
    </cfRule>
    <cfRule type="cellIs" dxfId="2708" priority="2902" stopIfTrue="1" operator="greaterThan">
      <formula>0.0000001</formula>
    </cfRule>
    <cfRule type="cellIs" dxfId="2707" priority="2903" stopIfTrue="1" operator="equal">
      <formula>0</formula>
    </cfRule>
    <cfRule type="cellIs" dxfId="2706" priority="2904" stopIfTrue="1" operator="greaterThan">
      <formula>0.0000001</formula>
    </cfRule>
    <cfRule type="cellIs" dxfId="2705" priority="2905" stopIfTrue="1" operator="equal">
      <formula>0</formula>
    </cfRule>
    <cfRule type="cellIs" dxfId="2704" priority="2900" stopIfTrue="1" operator="greaterThan">
      <formula>0.0000001</formula>
    </cfRule>
    <cfRule type="cellIs" dxfId="2703" priority="2907" stopIfTrue="1" operator="equal">
      <formula>0</formula>
    </cfRule>
    <cfRule type="cellIs" dxfId="2702" priority="2908" stopIfTrue="1" operator="greaterThan">
      <formula>0.0000001</formula>
    </cfRule>
    <cfRule type="cellIs" dxfId="2701" priority="2909" stopIfTrue="1" operator="equal">
      <formula>0</formula>
    </cfRule>
  </conditionalFormatting>
  <conditionalFormatting sqref="AN41:AR41">
    <cfRule type="cellIs" dxfId="2700" priority="2886" stopIfTrue="1" operator="greaterThan">
      <formula>0.0000001</formula>
    </cfRule>
    <cfRule type="cellIs" dxfId="2699" priority="2898" stopIfTrue="1" operator="greaterThan">
      <formula>0.0000001</formula>
    </cfRule>
    <cfRule type="cellIs" dxfId="2698" priority="2896" stopIfTrue="1" operator="greaterThan">
      <formula>0.0000001</formula>
    </cfRule>
    <cfRule type="cellIs" dxfId="2697" priority="2895" stopIfTrue="1" operator="equal">
      <formula>0</formula>
    </cfRule>
    <cfRule type="cellIs" dxfId="2696" priority="2893" stopIfTrue="1" operator="equal">
      <formula>0</formula>
    </cfRule>
    <cfRule type="cellIs" dxfId="2695" priority="2892" stopIfTrue="1" operator="greaterThan">
      <formula>0.0000001</formula>
    </cfRule>
    <cfRule type="cellIs" dxfId="2694" priority="2891" stopIfTrue="1" operator="equal">
      <formula>0</formula>
    </cfRule>
    <cfRule type="cellIs" dxfId="2693" priority="2890" stopIfTrue="1" operator="greaterThan">
      <formula>0.0000001</formula>
    </cfRule>
    <cfRule type="cellIs" dxfId="2692" priority="2889" stopIfTrue="1" operator="equal">
      <formula>0</formula>
    </cfRule>
    <cfRule type="cellIs" dxfId="2691" priority="2888" stopIfTrue="1" operator="greaterThan">
      <formula>0.0000001</formula>
    </cfRule>
    <cfRule type="cellIs" dxfId="2690" priority="2887" stopIfTrue="1" operator="equal">
      <formula>0</formula>
    </cfRule>
    <cfRule type="cellIs" dxfId="2689" priority="2894" stopIfTrue="1" operator="greaterThan">
      <formula>0.0000001</formula>
    </cfRule>
  </conditionalFormatting>
  <conditionalFormatting sqref="AN43:AR43">
    <cfRule type="cellIs" dxfId="2688" priority="2882" stopIfTrue="1" operator="greaterThan">
      <formula>0.0000001</formula>
    </cfRule>
    <cfRule type="cellIs" dxfId="2687" priority="2881" stopIfTrue="1" operator="equal">
      <formula>0</formula>
    </cfRule>
    <cfRule type="cellIs" dxfId="2686" priority="2880" stopIfTrue="1" operator="greaterThan">
      <formula>0.0000001</formula>
    </cfRule>
    <cfRule type="cellIs" dxfId="2685" priority="2879" stopIfTrue="1" operator="equal">
      <formula>0</formula>
    </cfRule>
    <cfRule type="cellIs" dxfId="2684" priority="2878" stopIfTrue="1" operator="greaterThan">
      <formula>0.0000001</formula>
    </cfRule>
    <cfRule type="cellIs" dxfId="2683" priority="2877" stopIfTrue="1" operator="equal">
      <formula>0</formula>
    </cfRule>
    <cfRule type="cellIs" dxfId="2682" priority="2876" stopIfTrue="1" operator="greaterThan">
      <formula>0.0000001</formula>
    </cfRule>
    <cfRule type="cellIs" dxfId="2681" priority="2875" stopIfTrue="1" operator="equal">
      <formula>0</formula>
    </cfRule>
    <cfRule type="cellIs" dxfId="2680" priority="2873" stopIfTrue="1" operator="equal">
      <formula>0</formula>
    </cfRule>
    <cfRule type="cellIs" dxfId="2679" priority="2872" stopIfTrue="1" operator="greaterThan">
      <formula>0.0000001</formula>
    </cfRule>
    <cfRule type="cellIs" dxfId="2678" priority="2884" stopIfTrue="1" operator="greaterThan">
      <formula>0.0000001</formula>
    </cfRule>
    <cfRule type="cellIs" dxfId="2677" priority="2874" stopIfTrue="1" operator="greaterThan">
      <formula>0.0000001</formula>
    </cfRule>
  </conditionalFormatting>
  <conditionalFormatting sqref="AN45:AR45">
    <cfRule type="cellIs" dxfId="2676" priority="2870" stopIfTrue="1" operator="greaterThan">
      <formula>0.0000001</formula>
    </cfRule>
    <cfRule type="cellIs" dxfId="2675" priority="2860" stopIfTrue="1" operator="greaterThan">
      <formula>0.0000001</formula>
    </cfRule>
    <cfRule type="cellIs" dxfId="2674" priority="2861" stopIfTrue="1" operator="equal">
      <formula>0</formula>
    </cfRule>
    <cfRule type="cellIs" dxfId="2673" priority="2862" stopIfTrue="1" operator="greaterThan">
      <formula>0.0000001</formula>
    </cfRule>
    <cfRule type="cellIs" dxfId="2672" priority="2863" stopIfTrue="1" operator="equal">
      <formula>0</formula>
    </cfRule>
    <cfRule type="cellIs" dxfId="2671" priority="2864" stopIfTrue="1" operator="greaterThan">
      <formula>0.0000001</formula>
    </cfRule>
    <cfRule type="cellIs" dxfId="2670" priority="2865" stopIfTrue="1" operator="equal">
      <formula>0</formula>
    </cfRule>
    <cfRule type="cellIs" dxfId="2669" priority="2866" stopIfTrue="1" operator="greaterThan">
      <formula>0.0000001</formula>
    </cfRule>
    <cfRule type="cellIs" dxfId="2668" priority="2867" stopIfTrue="1" operator="equal">
      <formula>0</formula>
    </cfRule>
    <cfRule type="cellIs" dxfId="2667" priority="2858" stopIfTrue="1" operator="greaterThan">
      <formula>0.0000001</formula>
    </cfRule>
    <cfRule type="cellIs" dxfId="2666" priority="2859" stopIfTrue="1" operator="equal">
      <formula>0</formula>
    </cfRule>
    <cfRule type="cellIs" dxfId="2665" priority="2868" stopIfTrue="1" operator="greaterThan">
      <formula>0.0000001</formula>
    </cfRule>
  </conditionalFormatting>
  <conditionalFormatting sqref="AN17:AW17">
    <cfRule type="cellIs" dxfId="2664" priority="2785" stopIfTrue="1" operator="equal">
      <formula>0</formula>
    </cfRule>
  </conditionalFormatting>
  <conditionalFormatting sqref="AN19:AW19">
    <cfRule type="cellIs" dxfId="2663" priority="2771" stopIfTrue="1" operator="equal">
      <formula>0</formula>
    </cfRule>
  </conditionalFormatting>
  <conditionalFormatting sqref="AN21:AW21">
    <cfRule type="cellIs" dxfId="2662" priority="2757" stopIfTrue="1" operator="equal">
      <formula>0</formula>
    </cfRule>
  </conditionalFormatting>
  <conditionalFormatting sqref="AN23:AW23">
    <cfRule type="cellIs" dxfId="2661" priority="2743" stopIfTrue="1" operator="equal">
      <formula>0</formula>
    </cfRule>
  </conditionalFormatting>
  <conditionalFormatting sqref="AN25:AW25">
    <cfRule type="cellIs" dxfId="2660" priority="2729" stopIfTrue="1" operator="equal">
      <formula>0</formula>
    </cfRule>
  </conditionalFormatting>
  <conditionalFormatting sqref="AN27:AW27">
    <cfRule type="cellIs" dxfId="2659" priority="2715" stopIfTrue="1" operator="equal">
      <formula>0</formula>
    </cfRule>
  </conditionalFormatting>
  <conditionalFormatting sqref="AN29:AW29">
    <cfRule type="cellIs" dxfId="2658" priority="2701" stopIfTrue="1" operator="equal">
      <formula>0</formula>
    </cfRule>
  </conditionalFormatting>
  <conditionalFormatting sqref="AN31:AW31">
    <cfRule type="cellIs" dxfId="2657" priority="2799" stopIfTrue="1" operator="equal">
      <formula>0</formula>
    </cfRule>
  </conditionalFormatting>
  <conditionalFormatting sqref="AN33:AW33">
    <cfRule type="cellIs" dxfId="2656" priority="2673" stopIfTrue="1" operator="equal">
      <formula>0</formula>
    </cfRule>
  </conditionalFormatting>
  <conditionalFormatting sqref="AN35:AW35">
    <cfRule type="cellIs" dxfId="2655" priority="2659" stopIfTrue="1" operator="equal">
      <formula>0</formula>
    </cfRule>
  </conditionalFormatting>
  <conditionalFormatting sqref="AN37:AW37">
    <cfRule type="cellIs" dxfId="2654" priority="2645" stopIfTrue="1" operator="equal">
      <formula>0</formula>
    </cfRule>
  </conditionalFormatting>
  <conditionalFormatting sqref="AN39:AW39">
    <cfRule type="cellIs" dxfId="2653" priority="2631" stopIfTrue="1" operator="equal">
      <formula>0</formula>
    </cfRule>
  </conditionalFormatting>
  <conditionalFormatting sqref="AN41:AW41">
    <cfRule type="cellIs" dxfId="2652" priority="2617" stopIfTrue="1" operator="equal">
      <formula>0</formula>
    </cfRule>
  </conditionalFormatting>
  <conditionalFormatting sqref="AN43:AW43">
    <cfRule type="cellIs" dxfId="2651" priority="2603" stopIfTrue="1" operator="equal">
      <formula>0</formula>
    </cfRule>
  </conditionalFormatting>
  <conditionalFormatting sqref="AN45:AW45">
    <cfRule type="cellIs" dxfId="2650" priority="2589" stopIfTrue="1" operator="equal">
      <formula>0</formula>
    </cfRule>
  </conditionalFormatting>
  <conditionalFormatting sqref="AS17:AW17">
    <cfRule type="cellIs" dxfId="2649" priority="2782" stopIfTrue="1" operator="greaterThan">
      <formula>0.0000001</formula>
    </cfRule>
    <cfRule type="cellIs" dxfId="2648" priority="2783" stopIfTrue="1" operator="equal">
      <formula>0</formula>
    </cfRule>
    <cfRule type="cellIs" dxfId="2647" priority="2784" stopIfTrue="1" operator="greaterThan">
      <formula>0.0000001</formula>
    </cfRule>
    <cfRule type="cellIs" dxfId="2646" priority="2786" stopIfTrue="1" operator="greaterThan">
      <formula>0.0000001</formula>
    </cfRule>
    <cfRule type="cellIs" dxfId="2645" priority="2774" stopIfTrue="1" operator="greaterThan">
      <formula>0.0000001</formula>
    </cfRule>
    <cfRule type="cellIs" dxfId="2644" priority="2775" stopIfTrue="1" operator="equal">
      <formula>0</formula>
    </cfRule>
    <cfRule type="cellIs" dxfId="2643" priority="2776" stopIfTrue="1" operator="greaterThan">
      <formula>0.0000001</formula>
    </cfRule>
    <cfRule type="cellIs" dxfId="2642" priority="2777" stopIfTrue="1" operator="equal">
      <formula>0</formula>
    </cfRule>
    <cfRule type="cellIs" dxfId="2641" priority="2778" stopIfTrue="1" operator="greaterThan">
      <formula>0.0000001</formula>
    </cfRule>
    <cfRule type="cellIs" dxfId="2640" priority="2779" stopIfTrue="1" operator="equal">
      <formula>0</formula>
    </cfRule>
    <cfRule type="cellIs" dxfId="2639" priority="2780" stopIfTrue="1" operator="greaterThan">
      <formula>0.0000001</formula>
    </cfRule>
    <cfRule type="cellIs" dxfId="2638" priority="2781" stopIfTrue="1" operator="equal">
      <formula>0</formula>
    </cfRule>
  </conditionalFormatting>
  <conditionalFormatting sqref="AS19:AW19">
    <cfRule type="cellIs" dxfId="2637" priority="2765" stopIfTrue="1" operator="equal">
      <formula>0</formula>
    </cfRule>
    <cfRule type="cellIs" dxfId="2636" priority="2763" stopIfTrue="1" operator="equal">
      <formula>0</formula>
    </cfRule>
    <cfRule type="cellIs" dxfId="2635" priority="2760" stopIfTrue="1" operator="greaterThan">
      <formula>0.0000001</formula>
    </cfRule>
    <cfRule type="cellIs" dxfId="2634" priority="2764" stopIfTrue="1" operator="greaterThan">
      <formula>0.0000001</formula>
    </cfRule>
    <cfRule type="cellIs" dxfId="2633" priority="2761" stopIfTrue="1" operator="equal">
      <formula>0</formula>
    </cfRule>
    <cfRule type="cellIs" dxfId="2632" priority="2762" stopIfTrue="1" operator="greaterThan">
      <formula>0.0000001</formula>
    </cfRule>
    <cfRule type="cellIs" dxfId="2631" priority="2772" stopIfTrue="1" operator="greaterThan">
      <formula>0.0000001</formula>
    </cfRule>
    <cfRule type="cellIs" dxfId="2630" priority="2766" stopIfTrue="1" operator="greaterThan">
      <formula>0.0000001</formula>
    </cfRule>
    <cfRule type="cellIs" dxfId="2629" priority="2770" stopIfTrue="1" operator="greaterThan">
      <formula>0.0000001</formula>
    </cfRule>
    <cfRule type="cellIs" dxfId="2628" priority="2769" stopIfTrue="1" operator="equal">
      <formula>0</formula>
    </cfRule>
    <cfRule type="cellIs" dxfId="2627" priority="2768" stopIfTrue="1" operator="greaterThan">
      <formula>0.0000001</formula>
    </cfRule>
    <cfRule type="cellIs" dxfId="2626" priority="2767" stopIfTrue="1" operator="equal">
      <formula>0</formula>
    </cfRule>
  </conditionalFormatting>
  <conditionalFormatting sqref="AS21:AW21">
    <cfRule type="cellIs" dxfId="2625" priority="2750" stopIfTrue="1" operator="greaterThan">
      <formula>0.0000001</formula>
    </cfRule>
    <cfRule type="cellIs" dxfId="2624" priority="2748" stopIfTrue="1" operator="greaterThan">
      <formula>0.0000001</formula>
    </cfRule>
    <cfRule type="cellIs" dxfId="2623" priority="2747" stopIfTrue="1" operator="equal">
      <formula>0</formula>
    </cfRule>
    <cfRule type="cellIs" dxfId="2622" priority="2746" stopIfTrue="1" operator="greaterThan">
      <formula>0.0000001</formula>
    </cfRule>
    <cfRule type="cellIs" dxfId="2621" priority="2749" stopIfTrue="1" operator="equal">
      <formula>0</formula>
    </cfRule>
    <cfRule type="cellIs" dxfId="2620" priority="2758" stopIfTrue="1" operator="greaterThan">
      <formula>0.0000001</formula>
    </cfRule>
    <cfRule type="cellIs" dxfId="2619" priority="2753" stopIfTrue="1" operator="equal">
      <formula>0</formula>
    </cfRule>
    <cfRule type="cellIs" dxfId="2618" priority="2756" stopIfTrue="1" operator="greaterThan">
      <formula>0.0000001</formula>
    </cfRule>
    <cfRule type="cellIs" dxfId="2617" priority="2755" stopIfTrue="1" operator="equal">
      <formula>0</formula>
    </cfRule>
    <cfRule type="cellIs" dxfId="2616" priority="2754" stopIfTrue="1" operator="greaterThan">
      <formula>0.0000001</formula>
    </cfRule>
    <cfRule type="cellIs" dxfId="2615" priority="2752" stopIfTrue="1" operator="greaterThan">
      <formula>0.0000001</formula>
    </cfRule>
    <cfRule type="cellIs" dxfId="2614" priority="2751" stopIfTrue="1" operator="equal">
      <formula>0</formula>
    </cfRule>
  </conditionalFormatting>
  <conditionalFormatting sqref="AS23:AW23">
    <cfRule type="cellIs" dxfId="2613" priority="2732" stopIfTrue="1" operator="greaterThan">
      <formula>0.0000001</formula>
    </cfRule>
    <cfRule type="cellIs" dxfId="2612" priority="2733" stopIfTrue="1" operator="equal">
      <formula>0</formula>
    </cfRule>
    <cfRule type="cellIs" dxfId="2611" priority="2734" stopIfTrue="1" operator="greaterThan">
      <formula>0.0000001</formula>
    </cfRule>
    <cfRule type="cellIs" dxfId="2610" priority="2735" stopIfTrue="1" operator="equal">
      <formula>0</formula>
    </cfRule>
    <cfRule type="cellIs" dxfId="2609" priority="2737" stopIfTrue="1" operator="equal">
      <formula>0</formula>
    </cfRule>
    <cfRule type="cellIs" dxfId="2608" priority="2738" stopIfTrue="1" operator="greaterThan">
      <formula>0.0000001</formula>
    </cfRule>
    <cfRule type="cellIs" dxfId="2607" priority="2739" stopIfTrue="1" operator="equal">
      <formula>0</formula>
    </cfRule>
    <cfRule type="cellIs" dxfId="2606" priority="2740" stopIfTrue="1" operator="greaterThan">
      <formula>0.0000001</formula>
    </cfRule>
    <cfRule type="cellIs" dxfId="2605" priority="2741" stopIfTrue="1" operator="equal">
      <formula>0</formula>
    </cfRule>
    <cfRule type="cellIs" dxfId="2604" priority="2742" stopIfTrue="1" operator="greaterThan">
      <formula>0.0000001</formula>
    </cfRule>
    <cfRule type="cellIs" dxfId="2603" priority="2744" stopIfTrue="1" operator="greaterThan">
      <formula>0.0000001</formula>
    </cfRule>
    <cfRule type="cellIs" dxfId="2602" priority="2736" stopIfTrue="1" operator="greaterThan">
      <formula>0.0000001</formula>
    </cfRule>
  </conditionalFormatting>
  <conditionalFormatting sqref="AS25:AW25">
    <cfRule type="cellIs" dxfId="2601" priority="2726" stopIfTrue="1" operator="greaterThan">
      <formula>0.0000001</formula>
    </cfRule>
    <cfRule type="cellIs" dxfId="2600" priority="2727" stopIfTrue="1" operator="equal">
      <formula>0</formula>
    </cfRule>
    <cfRule type="cellIs" dxfId="2599" priority="2728" stopIfTrue="1" operator="greaterThan">
      <formula>0.0000001</formula>
    </cfRule>
    <cfRule type="cellIs" dxfId="2598" priority="2730" stopIfTrue="1" operator="greaterThan">
      <formula>0.0000001</formula>
    </cfRule>
    <cfRule type="cellIs" dxfId="2597" priority="2724" stopIfTrue="1" operator="greaterThan">
      <formula>0.0000001</formula>
    </cfRule>
    <cfRule type="cellIs" dxfId="2596" priority="2725" stopIfTrue="1" operator="equal">
      <formula>0</formula>
    </cfRule>
    <cfRule type="cellIs" dxfId="2595" priority="2723" stopIfTrue="1" operator="equal">
      <formula>0</formula>
    </cfRule>
    <cfRule type="cellIs" dxfId="2594" priority="2722" stopIfTrue="1" operator="greaterThan">
      <formula>0.0000001</formula>
    </cfRule>
    <cfRule type="cellIs" dxfId="2593" priority="2721" stopIfTrue="1" operator="equal">
      <formula>0</formula>
    </cfRule>
    <cfRule type="cellIs" dxfId="2592" priority="2720" stopIfTrue="1" operator="greaterThan">
      <formula>0.0000001</formula>
    </cfRule>
    <cfRule type="cellIs" dxfId="2591" priority="2719" stopIfTrue="1" operator="equal">
      <formula>0</formula>
    </cfRule>
    <cfRule type="cellIs" dxfId="2590" priority="2718" stopIfTrue="1" operator="greaterThan">
      <formula>0.0000001</formula>
    </cfRule>
  </conditionalFormatting>
  <conditionalFormatting sqref="AS27:AW27">
    <cfRule type="cellIs" dxfId="2589" priority="2705" stopIfTrue="1" operator="equal">
      <formula>0</formula>
    </cfRule>
    <cfRule type="cellIs" dxfId="2588" priority="2704" stopIfTrue="1" operator="greaterThan">
      <formula>0.0000001</formula>
    </cfRule>
    <cfRule type="cellIs" dxfId="2587" priority="2708" stopIfTrue="1" operator="greaterThan">
      <formula>0.0000001</formula>
    </cfRule>
    <cfRule type="cellIs" dxfId="2586" priority="2716" stopIfTrue="1" operator="greaterThan">
      <formula>0.0000001</formula>
    </cfRule>
    <cfRule type="cellIs" dxfId="2585" priority="2714" stopIfTrue="1" operator="greaterThan">
      <formula>0.0000001</formula>
    </cfRule>
    <cfRule type="cellIs" dxfId="2584" priority="2713" stopIfTrue="1" operator="equal">
      <formula>0</formula>
    </cfRule>
    <cfRule type="cellIs" dxfId="2583" priority="2712" stopIfTrue="1" operator="greaterThan">
      <formula>0.0000001</formula>
    </cfRule>
    <cfRule type="cellIs" dxfId="2582" priority="2711" stopIfTrue="1" operator="equal">
      <formula>0</formula>
    </cfRule>
    <cfRule type="cellIs" dxfId="2581" priority="2710" stopIfTrue="1" operator="greaterThan">
      <formula>0.0000001</formula>
    </cfRule>
    <cfRule type="cellIs" dxfId="2580" priority="2709" stopIfTrue="1" operator="equal">
      <formula>0</formula>
    </cfRule>
    <cfRule type="cellIs" dxfId="2579" priority="2707" stopIfTrue="1" operator="equal">
      <formula>0</formula>
    </cfRule>
    <cfRule type="cellIs" dxfId="2578" priority="2706" stopIfTrue="1" operator="greaterThan">
      <formula>0.0000001</formula>
    </cfRule>
  </conditionalFormatting>
  <conditionalFormatting sqref="AS29:AW29">
    <cfRule type="cellIs" dxfId="2577" priority="2691" stopIfTrue="1" operator="equal">
      <formula>0</formula>
    </cfRule>
    <cfRule type="cellIs" dxfId="2576" priority="2698" stopIfTrue="1" operator="greaterThan">
      <formula>0.0000001</formula>
    </cfRule>
    <cfRule type="cellIs" dxfId="2575" priority="2697" stopIfTrue="1" operator="equal">
      <formula>0</formula>
    </cfRule>
    <cfRule type="cellIs" dxfId="2574" priority="2696" stopIfTrue="1" operator="greaterThan">
      <formula>0.0000001</formula>
    </cfRule>
    <cfRule type="cellIs" dxfId="2573" priority="2702" stopIfTrue="1" operator="greaterThan">
      <formula>0.0000001</formula>
    </cfRule>
    <cfRule type="cellIs" dxfId="2572" priority="2695" stopIfTrue="1" operator="equal">
      <formula>0</formula>
    </cfRule>
    <cfRule type="cellIs" dxfId="2571" priority="2694" stopIfTrue="1" operator="greaterThan">
      <formula>0.0000001</formula>
    </cfRule>
    <cfRule type="cellIs" dxfId="2570" priority="2693" stopIfTrue="1" operator="equal">
      <formula>0</formula>
    </cfRule>
    <cfRule type="cellIs" dxfId="2569" priority="2700" stopIfTrue="1" operator="greaterThan">
      <formula>0.0000001</formula>
    </cfRule>
    <cfRule type="cellIs" dxfId="2568" priority="2692" stopIfTrue="1" operator="greaterThan">
      <formula>0.0000001</formula>
    </cfRule>
    <cfRule type="cellIs" dxfId="2567" priority="2699" stopIfTrue="1" operator="equal">
      <formula>0</formula>
    </cfRule>
    <cfRule type="cellIs" dxfId="2566" priority="2690" stopIfTrue="1" operator="greaterThan">
      <formula>0.0000001</formula>
    </cfRule>
  </conditionalFormatting>
  <conditionalFormatting sqref="AS31:AW31">
    <cfRule type="cellIs" dxfId="2565" priority="2793" stopIfTrue="1" operator="equal">
      <formula>0</formula>
    </cfRule>
    <cfRule type="cellIs" dxfId="2564" priority="2794" stopIfTrue="1" operator="greaterThan">
      <formula>0.0000001</formula>
    </cfRule>
    <cfRule type="cellIs" dxfId="2563" priority="2796" stopIfTrue="1" operator="greaterThan">
      <formula>0.0000001</formula>
    </cfRule>
    <cfRule type="cellIs" dxfId="2562" priority="2798" stopIfTrue="1" operator="greaterThan">
      <formula>0.0000001</formula>
    </cfRule>
    <cfRule type="cellIs" dxfId="2561" priority="2800" stopIfTrue="1" operator="greaterThan">
      <formula>0.0000001</formula>
    </cfRule>
    <cfRule type="cellIs" dxfId="2560" priority="2787" stopIfTrue="1" operator="equal">
      <formula>0</formula>
    </cfRule>
    <cfRule type="cellIs" dxfId="2559" priority="2795" stopIfTrue="1" operator="equal">
      <formula>0</formula>
    </cfRule>
    <cfRule type="cellIs" dxfId="2558" priority="2791" stopIfTrue="1" operator="equal">
      <formula>0</formula>
    </cfRule>
    <cfRule type="cellIs" dxfId="2557" priority="2792" stopIfTrue="1" operator="greaterThan">
      <formula>0.0000001</formula>
    </cfRule>
    <cfRule type="cellIs" dxfId="2556" priority="2788" stopIfTrue="1" operator="greaterThan">
      <formula>0.0000001</formula>
    </cfRule>
    <cfRule type="cellIs" dxfId="2555" priority="2688" stopIfTrue="1" operator="greaterThan">
      <formula>0.0000001</formula>
    </cfRule>
    <cfRule type="cellIs" dxfId="2554" priority="2687" stopIfTrue="1" operator="equal">
      <formula>0</formula>
    </cfRule>
    <cfRule type="cellIs" dxfId="2553" priority="2686" stopIfTrue="1" operator="greaterThan">
      <formula>0.0000001</formula>
    </cfRule>
    <cfRule type="cellIs" dxfId="2552" priority="2685" stopIfTrue="1" operator="equal">
      <formula>0</formula>
    </cfRule>
    <cfRule type="cellIs" dxfId="2551" priority="2684" stopIfTrue="1" operator="greaterThan">
      <formula>0.0000001</formula>
    </cfRule>
    <cfRule type="cellIs" dxfId="2550" priority="2683" stopIfTrue="1" operator="equal">
      <formula>0</formula>
    </cfRule>
    <cfRule type="cellIs" dxfId="2549" priority="2682" stopIfTrue="1" operator="greaterThan">
      <formula>0.0000001</formula>
    </cfRule>
    <cfRule type="cellIs" dxfId="2548" priority="2681" stopIfTrue="1" operator="equal">
      <formula>0</formula>
    </cfRule>
    <cfRule type="cellIs" dxfId="2547" priority="2680" stopIfTrue="1" operator="greaterThan">
      <formula>0.0000001</formula>
    </cfRule>
    <cfRule type="cellIs" dxfId="2546" priority="2679" stopIfTrue="1" operator="equal">
      <formula>0</formula>
    </cfRule>
    <cfRule type="cellIs" dxfId="2545" priority="2678" stopIfTrue="1" operator="greaterThan">
      <formula>0.0000001</formula>
    </cfRule>
    <cfRule type="cellIs" dxfId="2544" priority="2677" stopIfTrue="1" operator="equal">
      <formula>0</formula>
    </cfRule>
    <cfRule type="cellIs" dxfId="2543" priority="2676" stopIfTrue="1" operator="greaterThan">
      <formula>0.0000001</formula>
    </cfRule>
    <cfRule type="cellIs" dxfId="2542" priority="2789" stopIfTrue="1" operator="equal">
      <formula>0</formula>
    </cfRule>
    <cfRule type="cellIs" dxfId="2541" priority="2790" stopIfTrue="1" operator="greaterThan">
      <formula>0.0000001</formula>
    </cfRule>
    <cfRule type="cellIs" dxfId="2540" priority="2797" stopIfTrue="1" operator="equal">
      <formula>0</formula>
    </cfRule>
  </conditionalFormatting>
  <conditionalFormatting sqref="AS33:AW33">
    <cfRule type="cellIs" dxfId="2539" priority="2571" stopIfTrue="1" operator="equal">
      <formula>0</formula>
    </cfRule>
    <cfRule type="cellIs" dxfId="2538" priority="2572" stopIfTrue="1" operator="greaterThan">
      <formula>0.0000001</formula>
    </cfRule>
    <cfRule type="cellIs" dxfId="2537" priority="2573" stopIfTrue="1" operator="equal">
      <formula>0</formula>
    </cfRule>
    <cfRule type="cellIs" dxfId="2536" priority="2574" stopIfTrue="1" operator="greaterThan">
      <formula>0.0000001</formula>
    </cfRule>
    <cfRule type="cellIs" dxfId="2535" priority="2575" stopIfTrue="1" operator="equal">
      <formula>0</formula>
    </cfRule>
    <cfRule type="cellIs" dxfId="2534" priority="2576" stopIfTrue="1" operator="greaterThan">
      <formula>0.0000001</formula>
    </cfRule>
    <cfRule type="cellIs" dxfId="2533" priority="2661" stopIfTrue="1" operator="equal">
      <formula>0</formula>
    </cfRule>
    <cfRule type="cellIs" dxfId="2532" priority="2662" stopIfTrue="1" operator="greaterThan">
      <formula>0.0000001</formula>
    </cfRule>
    <cfRule type="cellIs" dxfId="2531" priority="2663" stopIfTrue="1" operator="equal">
      <formula>0</formula>
    </cfRule>
    <cfRule type="cellIs" dxfId="2530" priority="2664" stopIfTrue="1" operator="greaterThan">
      <formula>0.0000001</formula>
    </cfRule>
    <cfRule type="cellIs" dxfId="2529" priority="2665" stopIfTrue="1" operator="equal">
      <formula>0</formula>
    </cfRule>
    <cfRule type="cellIs" dxfId="2528" priority="2666" stopIfTrue="1" operator="greaterThan">
      <formula>0.0000001</formula>
    </cfRule>
    <cfRule type="cellIs" dxfId="2527" priority="2667" stopIfTrue="1" operator="equal">
      <formula>0</formula>
    </cfRule>
    <cfRule type="cellIs" dxfId="2526" priority="2668" stopIfTrue="1" operator="greaterThan">
      <formula>0.0000001</formula>
    </cfRule>
    <cfRule type="cellIs" dxfId="2525" priority="2669" stopIfTrue="1" operator="equal">
      <formula>0</formula>
    </cfRule>
    <cfRule type="cellIs" dxfId="2524" priority="2670" stopIfTrue="1" operator="greaterThan">
      <formula>0.0000001</formula>
    </cfRule>
    <cfRule type="cellIs" dxfId="2523" priority="2671" stopIfTrue="1" operator="equal">
      <formula>0</formula>
    </cfRule>
    <cfRule type="cellIs" dxfId="2522" priority="2672" stopIfTrue="1" operator="greaterThan">
      <formula>0.0000001</formula>
    </cfRule>
    <cfRule type="cellIs" dxfId="2521" priority="2674" stopIfTrue="1" operator="greaterThan">
      <formula>0.0000001</formula>
    </cfRule>
    <cfRule type="cellIs" dxfId="2520" priority="2550" stopIfTrue="1" operator="greaterThan">
      <formula>0.0000001</formula>
    </cfRule>
    <cfRule type="cellIs" dxfId="2519" priority="2551" stopIfTrue="1" operator="equal">
      <formula>0</formula>
    </cfRule>
    <cfRule type="cellIs" dxfId="2518" priority="2552" stopIfTrue="1" operator="greaterThan">
      <formula>0.0000001</formula>
    </cfRule>
    <cfRule type="cellIs" dxfId="2517" priority="2553" stopIfTrue="1" operator="equal">
      <formula>0</formula>
    </cfRule>
    <cfRule type="cellIs" dxfId="2516" priority="2554" stopIfTrue="1" operator="greaterThan">
      <formula>0.0000001</formula>
    </cfRule>
    <cfRule type="cellIs" dxfId="2515" priority="2555" stopIfTrue="1" operator="equal">
      <formula>0</formula>
    </cfRule>
    <cfRule type="cellIs" dxfId="2514" priority="2556" stopIfTrue="1" operator="greaterThan">
      <formula>0.0000001</formula>
    </cfRule>
    <cfRule type="cellIs" dxfId="2513" priority="2557" stopIfTrue="1" operator="equal">
      <formula>0</formula>
    </cfRule>
    <cfRule type="cellIs" dxfId="2512" priority="2558" stopIfTrue="1" operator="greaterThan">
      <formula>0.0000001</formula>
    </cfRule>
    <cfRule type="cellIs" dxfId="2511" priority="2559" stopIfTrue="1" operator="equal">
      <formula>0</formula>
    </cfRule>
    <cfRule type="cellIs" dxfId="2510" priority="2560" stopIfTrue="1" operator="greaterThan">
      <formula>0.0000001</formula>
    </cfRule>
    <cfRule type="cellIs" dxfId="2509" priority="2561" stopIfTrue="1" operator="equal">
      <formula>0</formula>
    </cfRule>
    <cfRule type="cellIs" dxfId="2508" priority="2562" stopIfTrue="1" operator="greaterThan">
      <formula>0.0000001</formula>
    </cfRule>
    <cfRule type="cellIs" dxfId="2507" priority="2563" stopIfTrue="1" operator="equal">
      <formula>0</formula>
    </cfRule>
    <cfRule type="cellIs" dxfId="2506" priority="2564" stopIfTrue="1" operator="greaterThan">
      <formula>0.0000001</formula>
    </cfRule>
    <cfRule type="cellIs" dxfId="2505" priority="2565" stopIfTrue="1" operator="equal">
      <formula>0</formula>
    </cfRule>
    <cfRule type="cellIs" dxfId="2504" priority="2566" stopIfTrue="1" operator="greaterThan">
      <formula>0.0000001</formula>
    </cfRule>
    <cfRule type="cellIs" dxfId="2503" priority="2567" stopIfTrue="1" operator="equal">
      <formula>0</formula>
    </cfRule>
    <cfRule type="cellIs" dxfId="2502" priority="2568" stopIfTrue="1" operator="greaterThan">
      <formula>0.0000001</formula>
    </cfRule>
    <cfRule type="cellIs" dxfId="2501" priority="2569" stopIfTrue="1" operator="equal">
      <formula>0</formula>
    </cfRule>
    <cfRule type="cellIs" dxfId="2500" priority="2570" stopIfTrue="1" operator="greaterThan">
      <formula>0.0000001</formula>
    </cfRule>
  </conditionalFormatting>
  <conditionalFormatting sqref="AS35:AW35">
    <cfRule type="cellIs" dxfId="2499" priority="2522" stopIfTrue="1" operator="greaterThan">
      <formula>0.0000001</formula>
    </cfRule>
    <cfRule type="cellIs" dxfId="2498" priority="2545" stopIfTrue="1" operator="equal">
      <formula>0</formula>
    </cfRule>
    <cfRule type="cellIs" dxfId="2497" priority="2660" stopIfTrue="1" operator="greaterThan">
      <formula>0.0000001</formula>
    </cfRule>
    <cfRule type="cellIs" dxfId="2496" priority="2658" stopIfTrue="1" operator="greaterThan">
      <formula>0.0000001</formula>
    </cfRule>
    <cfRule type="cellIs" dxfId="2495" priority="2657" stopIfTrue="1" operator="equal">
      <formula>0</formula>
    </cfRule>
    <cfRule type="cellIs" dxfId="2494" priority="2656" stopIfTrue="1" operator="greaterThan">
      <formula>0.0000001</formula>
    </cfRule>
    <cfRule type="cellIs" dxfId="2493" priority="2548" stopIfTrue="1" operator="greaterThan">
      <formula>0.0000001</formula>
    </cfRule>
    <cfRule type="cellIs" dxfId="2492" priority="2547" stopIfTrue="1" operator="equal">
      <formula>0</formula>
    </cfRule>
    <cfRule type="cellIs" dxfId="2491" priority="2536" stopIfTrue="1" operator="greaterThan">
      <formula>0.0000001</formula>
    </cfRule>
    <cfRule type="cellIs" dxfId="2490" priority="2546" stopIfTrue="1" operator="greaterThan">
      <formula>0.0000001</formula>
    </cfRule>
    <cfRule type="cellIs" dxfId="2489" priority="2537" stopIfTrue="1" operator="equal">
      <formula>0</formula>
    </cfRule>
    <cfRule type="cellIs" dxfId="2488" priority="2544" stopIfTrue="1" operator="greaterThan">
      <formula>0.0000001</formula>
    </cfRule>
    <cfRule type="cellIs" dxfId="2487" priority="2543" stopIfTrue="1" operator="equal">
      <formula>0</formula>
    </cfRule>
    <cfRule type="cellIs" dxfId="2486" priority="2542" stopIfTrue="1" operator="greaterThan">
      <formula>0.0000001</formula>
    </cfRule>
    <cfRule type="cellIs" dxfId="2485" priority="2541" stopIfTrue="1" operator="equal">
      <formula>0</formula>
    </cfRule>
    <cfRule type="cellIs" dxfId="2484" priority="2540" stopIfTrue="1" operator="greaterThan">
      <formula>0.0000001</formula>
    </cfRule>
    <cfRule type="cellIs" dxfId="2483" priority="2539" stopIfTrue="1" operator="equal">
      <formula>0</formula>
    </cfRule>
    <cfRule type="cellIs" dxfId="2482" priority="2535" stopIfTrue="1" operator="equal">
      <formula>0</formula>
    </cfRule>
    <cfRule type="cellIs" dxfId="2481" priority="2534" stopIfTrue="1" operator="greaterThan">
      <formula>0.0000001</formula>
    </cfRule>
    <cfRule type="cellIs" dxfId="2480" priority="2533" stopIfTrue="1" operator="equal">
      <formula>0</formula>
    </cfRule>
    <cfRule type="cellIs" dxfId="2479" priority="2532" stopIfTrue="1" operator="greaterThan">
      <formula>0.0000001</formula>
    </cfRule>
    <cfRule type="cellIs" dxfId="2478" priority="2538" stopIfTrue="1" operator="greaterThan">
      <formula>0.0000001</formula>
    </cfRule>
    <cfRule type="cellIs" dxfId="2477" priority="2531" stopIfTrue="1" operator="equal">
      <formula>0</formula>
    </cfRule>
    <cfRule type="cellIs" dxfId="2476" priority="2530" stopIfTrue="1" operator="greaterThan">
      <formula>0.0000001</formula>
    </cfRule>
    <cfRule type="cellIs" dxfId="2475" priority="2529" stopIfTrue="1" operator="equal">
      <formula>0</formula>
    </cfRule>
    <cfRule type="cellIs" dxfId="2474" priority="2528" stopIfTrue="1" operator="greaterThan">
      <formula>0.0000001</formula>
    </cfRule>
    <cfRule type="cellIs" dxfId="2473" priority="2527" stopIfTrue="1" operator="equal">
      <formula>0</formula>
    </cfRule>
    <cfRule type="cellIs" dxfId="2472" priority="2526" stopIfTrue="1" operator="greaterThan">
      <formula>0.0000001</formula>
    </cfRule>
    <cfRule type="cellIs" dxfId="2471" priority="2525" stopIfTrue="1" operator="equal">
      <formula>0</formula>
    </cfRule>
    <cfRule type="cellIs" dxfId="2470" priority="2524" stopIfTrue="1" operator="greaterThan">
      <formula>0.0000001</formula>
    </cfRule>
    <cfRule type="cellIs" dxfId="2469" priority="2523" stopIfTrue="1" operator="equal">
      <formula>0</formula>
    </cfRule>
    <cfRule type="cellIs" dxfId="2468" priority="2655" stopIfTrue="1" operator="equal">
      <formula>0</formula>
    </cfRule>
    <cfRule type="cellIs" dxfId="2467" priority="2652" stopIfTrue="1" operator="greaterThan">
      <formula>0.0000001</formula>
    </cfRule>
    <cfRule type="cellIs" dxfId="2466" priority="2654" stopIfTrue="1" operator="greaterThan">
      <formula>0.0000001</formula>
    </cfRule>
    <cfRule type="cellIs" dxfId="2465" priority="2651" stopIfTrue="1" operator="equal">
      <formula>0</formula>
    </cfRule>
    <cfRule type="cellIs" dxfId="2464" priority="2650" stopIfTrue="1" operator="greaterThan">
      <formula>0.0000001</formula>
    </cfRule>
    <cfRule type="cellIs" dxfId="2463" priority="2649" stopIfTrue="1" operator="equal">
      <formula>0</formula>
    </cfRule>
    <cfRule type="cellIs" dxfId="2462" priority="2653" stopIfTrue="1" operator="equal">
      <formula>0</formula>
    </cfRule>
    <cfRule type="cellIs" dxfId="2461" priority="2648" stopIfTrue="1" operator="greaterThan">
      <formula>0.0000001</formula>
    </cfRule>
    <cfRule type="cellIs" dxfId="2460" priority="2647" stopIfTrue="1" operator="equal">
      <formula>0</formula>
    </cfRule>
  </conditionalFormatting>
  <conditionalFormatting sqref="AS37:AW37">
    <cfRule type="cellIs" dxfId="2459" priority="2636" stopIfTrue="1" operator="greaterThan">
      <formula>0.0000001</formula>
    </cfRule>
    <cfRule type="cellIs" dxfId="2458" priority="2635" stopIfTrue="1" operator="equal">
      <formula>0</formula>
    </cfRule>
    <cfRule type="cellIs" dxfId="2457" priority="2634" stopIfTrue="1" operator="greaterThan">
      <formula>0.0000001</formula>
    </cfRule>
    <cfRule type="cellIs" dxfId="2456" priority="2641" stopIfTrue="1" operator="equal">
      <formula>0</formula>
    </cfRule>
    <cfRule type="cellIs" dxfId="2455" priority="2644" stopIfTrue="1" operator="greaterThan">
      <formula>0.0000001</formula>
    </cfRule>
    <cfRule type="cellIs" dxfId="2454" priority="2646" stopIfTrue="1" operator="greaterThan">
      <formula>0.0000001</formula>
    </cfRule>
    <cfRule type="cellIs" dxfId="2453" priority="2637" stopIfTrue="1" operator="equal">
      <formula>0</formula>
    </cfRule>
    <cfRule type="cellIs" dxfId="2452" priority="2640" stopIfTrue="1" operator="greaterThan">
      <formula>0.0000001</formula>
    </cfRule>
    <cfRule type="cellIs" dxfId="2451" priority="2639" stopIfTrue="1" operator="equal">
      <formula>0</formula>
    </cfRule>
    <cfRule type="cellIs" dxfId="2450" priority="2642" stopIfTrue="1" operator="greaterThan">
      <formula>0.0000001</formula>
    </cfRule>
    <cfRule type="cellIs" dxfId="2449" priority="2643" stopIfTrue="1" operator="equal">
      <formula>0</formula>
    </cfRule>
    <cfRule type="cellIs" dxfId="2448" priority="2638" stopIfTrue="1" operator="greaterThan">
      <formula>0.0000001</formula>
    </cfRule>
  </conditionalFormatting>
  <conditionalFormatting sqref="AS39:AW39">
    <cfRule type="cellIs" dxfId="2447" priority="2632" stopIfTrue="1" operator="greaterThan">
      <formula>0.0000001</formula>
    </cfRule>
    <cfRule type="cellIs" dxfId="2446" priority="2630" stopIfTrue="1" operator="greaterThan">
      <formula>0.0000001</formula>
    </cfRule>
    <cfRule type="cellIs" dxfId="2445" priority="2629" stopIfTrue="1" operator="equal">
      <formula>0</formula>
    </cfRule>
    <cfRule type="cellIs" dxfId="2444" priority="2628" stopIfTrue="1" operator="greaterThan">
      <formula>0.0000001</formula>
    </cfRule>
    <cfRule type="cellIs" dxfId="2443" priority="2626" stopIfTrue="1" operator="greaterThan">
      <formula>0.0000001</formula>
    </cfRule>
    <cfRule type="cellIs" dxfId="2442" priority="2625" stopIfTrue="1" operator="equal">
      <formula>0</formula>
    </cfRule>
    <cfRule type="cellIs" dxfId="2441" priority="2624" stopIfTrue="1" operator="greaterThan">
      <formula>0.0000001</formula>
    </cfRule>
    <cfRule type="cellIs" dxfId="2440" priority="2623" stopIfTrue="1" operator="equal">
      <formula>0</formula>
    </cfRule>
    <cfRule type="cellIs" dxfId="2439" priority="2622" stopIfTrue="1" operator="greaterThan">
      <formula>0.0000001</formula>
    </cfRule>
    <cfRule type="cellIs" dxfId="2438" priority="2621" stopIfTrue="1" operator="equal">
      <formula>0</formula>
    </cfRule>
    <cfRule type="cellIs" dxfId="2437" priority="2620" stopIfTrue="1" operator="greaterThan">
      <formula>0.0000001</formula>
    </cfRule>
    <cfRule type="cellIs" dxfId="2436" priority="2627" stopIfTrue="1" operator="equal">
      <formula>0</formula>
    </cfRule>
  </conditionalFormatting>
  <conditionalFormatting sqref="AS41:AW41">
    <cfRule type="cellIs" dxfId="2435" priority="2618" stopIfTrue="1" operator="greaterThan">
      <formula>0.0000001</formula>
    </cfRule>
    <cfRule type="cellIs" dxfId="2434" priority="2616" stopIfTrue="1" operator="greaterThan">
      <formula>0.0000001</formula>
    </cfRule>
    <cfRule type="cellIs" dxfId="2433" priority="2615" stopIfTrue="1" operator="equal">
      <formula>0</formula>
    </cfRule>
    <cfRule type="cellIs" dxfId="2432" priority="2614" stopIfTrue="1" operator="greaterThan">
      <formula>0.0000001</formula>
    </cfRule>
    <cfRule type="cellIs" dxfId="2431" priority="2613" stopIfTrue="1" operator="equal">
      <formula>0</formula>
    </cfRule>
    <cfRule type="cellIs" dxfId="2430" priority="2611" stopIfTrue="1" operator="equal">
      <formula>0</formula>
    </cfRule>
    <cfRule type="cellIs" dxfId="2429" priority="2610" stopIfTrue="1" operator="greaterThan">
      <formula>0.0000001</formula>
    </cfRule>
    <cfRule type="cellIs" dxfId="2428" priority="2609" stopIfTrue="1" operator="equal">
      <formula>0</formula>
    </cfRule>
    <cfRule type="cellIs" dxfId="2427" priority="2608" stopIfTrue="1" operator="greaterThan">
      <formula>0.0000001</formula>
    </cfRule>
    <cfRule type="cellIs" dxfId="2426" priority="2607" stopIfTrue="1" operator="equal">
      <formula>0</formula>
    </cfRule>
    <cfRule type="cellIs" dxfId="2425" priority="2606" stopIfTrue="1" operator="greaterThan">
      <formula>0.0000001</formula>
    </cfRule>
    <cfRule type="cellIs" dxfId="2424" priority="2612" stopIfTrue="1" operator="greaterThan">
      <formula>0.0000001</formula>
    </cfRule>
  </conditionalFormatting>
  <conditionalFormatting sqref="AS43:AW43">
    <cfRule type="cellIs" dxfId="2423" priority="2604" stopIfTrue="1" operator="greaterThan">
      <formula>0.0000001</formula>
    </cfRule>
    <cfRule type="cellIs" dxfId="2422" priority="2602" stopIfTrue="1" operator="greaterThan">
      <formula>0.0000001</formula>
    </cfRule>
    <cfRule type="cellIs" dxfId="2421" priority="2601" stopIfTrue="1" operator="equal">
      <formula>0</formula>
    </cfRule>
    <cfRule type="cellIs" dxfId="2420" priority="2600" stopIfTrue="1" operator="greaterThan">
      <formula>0.0000001</formula>
    </cfRule>
    <cfRule type="cellIs" dxfId="2419" priority="2599" stopIfTrue="1" operator="equal">
      <formula>0</formula>
    </cfRule>
    <cfRule type="cellIs" dxfId="2418" priority="2598" stopIfTrue="1" operator="greaterThan">
      <formula>0.0000001</formula>
    </cfRule>
    <cfRule type="cellIs" dxfId="2417" priority="2597" stopIfTrue="1" operator="equal">
      <formula>0</formula>
    </cfRule>
    <cfRule type="cellIs" dxfId="2416" priority="2596" stopIfTrue="1" operator="greaterThan">
      <formula>0.0000001</formula>
    </cfRule>
    <cfRule type="cellIs" dxfId="2415" priority="2595" stopIfTrue="1" operator="equal">
      <formula>0</formula>
    </cfRule>
    <cfRule type="cellIs" dxfId="2414" priority="2594" stopIfTrue="1" operator="greaterThan">
      <formula>0.0000001</formula>
    </cfRule>
    <cfRule type="cellIs" dxfId="2413" priority="2593" stopIfTrue="1" operator="equal">
      <formula>0</formula>
    </cfRule>
    <cfRule type="cellIs" dxfId="2412" priority="2592" stopIfTrue="1" operator="greaterThan">
      <formula>0.0000001</formula>
    </cfRule>
  </conditionalFormatting>
  <conditionalFormatting sqref="AS45:AW45">
    <cfRule type="cellIs" dxfId="2411" priority="2590" stopIfTrue="1" operator="greaterThan">
      <formula>0.0000001</formula>
    </cfRule>
    <cfRule type="cellIs" dxfId="2410" priority="2583" stopIfTrue="1" operator="equal">
      <formula>0</formula>
    </cfRule>
    <cfRule type="cellIs" dxfId="2409" priority="2584" stopIfTrue="1" operator="greaterThan">
      <formula>0.0000001</formula>
    </cfRule>
    <cfRule type="cellIs" dxfId="2408" priority="2585" stopIfTrue="1" operator="equal">
      <formula>0</formula>
    </cfRule>
    <cfRule type="cellIs" dxfId="2407" priority="2586" stopIfTrue="1" operator="greaterThan">
      <formula>0.0000001</formula>
    </cfRule>
    <cfRule type="cellIs" dxfId="2406" priority="2582" stopIfTrue="1" operator="greaterThan">
      <formula>0.0000001</formula>
    </cfRule>
    <cfRule type="cellIs" dxfId="2405" priority="2587" stopIfTrue="1" operator="equal">
      <formula>0</formula>
    </cfRule>
    <cfRule type="cellIs" dxfId="2404" priority="2581" stopIfTrue="1" operator="equal">
      <formula>0</formula>
    </cfRule>
    <cfRule type="cellIs" dxfId="2403" priority="2580" stopIfTrue="1" operator="greaterThan">
      <formula>0.0000001</formula>
    </cfRule>
    <cfRule type="cellIs" dxfId="2402" priority="2578" stopIfTrue="1" operator="greaterThan">
      <formula>0.0000001</formula>
    </cfRule>
    <cfRule type="cellIs" dxfId="2401" priority="2588" stopIfTrue="1" operator="greaterThan">
      <formula>0.0000001</formula>
    </cfRule>
    <cfRule type="cellIs" dxfId="2400" priority="2579" stopIfTrue="1" operator="equal">
      <formula>0</formula>
    </cfRule>
  </conditionalFormatting>
  <conditionalFormatting sqref="AS17:BB17">
    <cfRule type="cellIs" dxfId="2399" priority="2505" stopIfTrue="1" operator="equal">
      <formula>0</formula>
    </cfRule>
  </conditionalFormatting>
  <conditionalFormatting sqref="AS19:BB19">
    <cfRule type="cellIs" dxfId="2398" priority="2491" stopIfTrue="1" operator="equal">
      <formula>0</formula>
    </cfRule>
  </conditionalFormatting>
  <conditionalFormatting sqref="AS21:BB21">
    <cfRule type="cellIs" dxfId="2397" priority="2477" stopIfTrue="1" operator="equal">
      <formula>0</formula>
    </cfRule>
  </conditionalFormatting>
  <conditionalFormatting sqref="AS23:BB23">
    <cfRule type="cellIs" dxfId="2396" priority="2463" stopIfTrue="1" operator="equal">
      <formula>0</formula>
    </cfRule>
  </conditionalFormatting>
  <conditionalFormatting sqref="AS25:BB25">
    <cfRule type="cellIs" dxfId="2395" priority="2449" stopIfTrue="1" operator="equal">
      <formula>0</formula>
    </cfRule>
  </conditionalFormatting>
  <conditionalFormatting sqref="AS27:BB27">
    <cfRule type="cellIs" dxfId="2394" priority="2435" stopIfTrue="1" operator="equal">
      <formula>0</formula>
    </cfRule>
  </conditionalFormatting>
  <conditionalFormatting sqref="AS29:BB29">
    <cfRule type="cellIs" dxfId="2393" priority="2421" stopIfTrue="1" operator="equal">
      <formula>0</formula>
    </cfRule>
  </conditionalFormatting>
  <conditionalFormatting sqref="AS31:BB31">
    <cfRule type="cellIs" dxfId="2392" priority="2519" stopIfTrue="1" operator="equal">
      <formula>0</formula>
    </cfRule>
  </conditionalFormatting>
  <conditionalFormatting sqref="AS33:BB33">
    <cfRule type="cellIs" dxfId="2391" priority="2393" stopIfTrue="1" operator="equal">
      <formula>0</formula>
    </cfRule>
  </conditionalFormatting>
  <conditionalFormatting sqref="AS35:BB35">
    <cfRule type="cellIs" dxfId="2390" priority="2379" stopIfTrue="1" operator="equal">
      <formula>0</formula>
    </cfRule>
  </conditionalFormatting>
  <conditionalFormatting sqref="AS37:BB37">
    <cfRule type="cellIs" dxfId="2389" priority="2365" stopIfTrue="1" operator="equal">
      <formula>0</formula>
    </cfRule>
  </conditionalFormatting>
  <conditionalFormatting sqref="AS39:BB39">
    <cfRule type="cellIs" dxfId="2388" priority="2351" stopIfTrue="1" operator="equal">
      <formula>0</formula>
    </cfRule>
  </conditionalFormatting>
  <conditionalFormatting sqref="AS41:BB41">
    <cfRule type="cellIs" dxfId="2387" priority="2337" stopIfTrue="1" operator="equal">
      <formula>0</formula>
    </cfRule>
  </conditionalFormatting>
  <conditionalFormatting sqref="AS43:BB43">
    <cfRule type="cellIs" dxfId="2386" priority="2323" stopIfTrue="1" operator="equal">
      <formula>0</formula>
    </cfRule>
  </conditionalFormatting>
  <conditionalFormatting sqref="AS45:BB45">
    <cfRule type="cellIs" dxfId="2385" priority="2309" stopIfTrue="1" operator="equal">
      <formula>0</formula>
    </cfRule>
  </conditionalFormatting>
  <conditionalFormatting sqref="AX17:BB17">
    <cfRule type="cellIs" dxfId="2384" priority="2494" stopIfTrue="1" operator="greaterThan">
      <formula>0.0000001</formula>
    </cfRule>
    <cfRule type="cellIs" dxfId="2383" priority="2495" stopIfTrue="1" operator="equal">
      <formula>0</formula>
    </cfRule>
    <cfRule type="cellIs" dxfId="2382" priority="2496" stopIfTrue="1" operator="greaterThan">
      <formula>0.0000001</formula>
    </cfRule>
    <cfRule type="cellIs" dxfId="2381" priority="2497" stopIfTrue="1" operator="equal">
      <formula>0</formula>
    </cfRule>
    <cfRule type="cellIs" dxfId="2380" priority="2498" stopIfTrue="1" operator="greaterThan">
      <formula>0.0000001</formula>
    </cfRule>
    <cfRule type="cellIs" dxfId="2379" priority="2500" stopIfTrue="1" operator="greaterThan">
      <formula>0.0000001</formula>
    </cfRule>
    <cfRule type="cellIs" dxfId="2378" priority="2501" stopIfTrue="1" operator="equal">
      <formula>0</formula>
    </cfRule>
    <cfRule type="cellIs" dxfId="2377" priority="2502" stopIfTrue="1" operator="greaterThan">
      <formula>0.0000001</formula>
    </cfRule>
    <cfRule type="cellIs" dxfId="2376" priority="2503" stopIfTrue="1" operator="equal">
      <formula>0</formula>
    </cfRule>
    <cfRule type="cellIs" dxfId="2375" priority="2504" stopIfTrue="1" operator="greaterThan">
      <formula>0.0000001</formula>
    </cfRule>
    <cfRule type="cellIs" dxfId="2374" priority="2506" stopIfTrue="1" operator="greaterThan">
      <formula>0.0000001</formula>
    </cfRule>
    <cfRule type="cellIs" dxfId="2373" priority="2499" stopIfTrue="1" operator="equal">
      <formula>0</formula>
    </cfRule>
  </conditionalFormatting>
  <conditionalFormatting sqref="AX19:BB19">
    <cfRule type="cellIs" dxfId="2372" priority="2485" stopIfTrue="1" operator="equal">
      <formula>0</formula>
    </cfRule>
    <cfRule type="cellIs" dxfId="2371" priority="2484" stopIfTrue="1" operator="greaterThan">
      <formula>0.0000001</formula>
    </cfRule>
    <cfRule type="cellIs" dxfId="2370" priority="2483" stopIfTrue="1" operator="equal">
      <formula>0</formula>
    </cfRule>
    <cfRule type="cellIs" dxfId="2369" priority="2482" stopIfTrue="1" operator="greaterThan">
      <formula>0.0000001</formula>
    </cfRule>
    <cfRule type="cellIs" dxfId="2368" priority="2481" stopIfTrue="1" operator="equal">
      <formula>0</formula>
    </cfRule>
    <cfRule type="cellIs" dxfId="2367" priority="2480" stopIfTrue="1" operator="greaterThan">
      <formula>0.0000001</formula>
    </cfRule>
    <cfRule type="cellIs" dxfId="2366" priority="2492" stopIfTrue="1" operator="greaterThan">
      <formula>0.0000001</formula>
    </cfRule>
    <cfRule type="cellIs" dxfId="2365" priority="2490" stopIfTrue="1" operator="greaterThan">
      <formula>0.0000001</formula>
    </cfRule>
    <cfRule type="cellIs" dxfId="2364" priority="2489" stopIfTrue="1" operator="equal">
      <formula>0</formula>
    </cfRule>
    <cfRule type="cellIs" dxfId="2363" priority="2488" stopIfTrue="1" operator="greaterThan">
      <formula>0.0000001</formula>
    </cfRule>
    <cfRule type="cellIs" dxfId="2362" priority="2487" stopIfTrue="1" operator="equal">
      <formula>0</formula>
    </cfRule>
    <cfRule type="cellIs" dxfId="2361" priority="2486" stopIfTrue="1" operator="greaterThan">
      <formula>0.0000001</formula>
    </cfRule>
  </conditionalFormatting>
  <conditionalFormatting sqref="AX21:BB21">
    <cfRule type="cellIs" dxfId="2360" priority="2470" stopIfTrue="1" operator="greaterThan">
      <formula>0.0000001</formula>
    </cfRule>
    <cfRule type="cellIs" dxfId="2359" priority="2469" stopIfTrue="1" operator="equal">
      <formula>0</formula>
    </cfRule>
    <cfRule type="cellIs" dxfId="2358" priority="2468" stopIfTrue="1" operator="greaterThan">
      <formula>0.0000001</formula>
    </cfRule>
    <cfRule type="cellIs" dxfId="2357" priority="2467" stopIfTrue="1" operator="equal">
      <formula>0</formula>
    </cfRule>
    <cfRule type="cellIs" dxfId="2356" priority="2466" stopIfTrue="1" operator="greaterThan">
      <formula>0.0000001</formula>
    </cfRule>
    <cfRule type="cellIs" dxfId="2355" priority="2478" stopIfTrue="1" operator="greaterThan">
      <formula>0.0000001</formula>
    </cfRule>
    <cfRule type="cellIs" dxfId="2354" priority="2476" stopIfTrue="1" operator="greaterThan">
      <formula>0.0000001</formula>
    </cfRule>
    <cfRule type="cellIs" dxfId="2353" priority="2475" stopIfTrue="1" operator="equal">
      <formula>0</formula>
    </cfRule>
    <cfRule type="cellIs" dxfId="2352" priority="2474" stopIfTrue="1" operator="greaterThan">
      <formula>0.0000001</formula>
    </cfRule>
    <cfRule type="cellIs" dxfId="2351" priority="2473" stopIfTrue="1" operator="equal">
      <formula>0</formula>
    </cfRule>
    <cfRule type="cellIs" dxfId="2350" priority="2472" stopIfTrue="1" operator="greaterThan">
      <formula>0.0000001</formula>
    </cfRule>
    <cfRule type="cellIs" dxfId="2349" priority="2471" stopIfTrue="1" operator="equal">
      <formula>0</formula>
    </cfRule>
  </conditionalFormatting>
  <conditionalFormatting sqref="AX23:BB23">
    <cfRule type="cellIs" dxfId="2348" priority="2464" stopIfTrue="1" operator="greaterThan">
      <formula>0.0000001</formula>
    </cfRule>
    <cfRule type="cellIs" dxfId="2347" priority="2460" stopIfTrue="1" operator="greaterThan">
      <formula>0.0000001</formula>
    </cfRule>
    <cfRule type="cellIs" dxfId="2346" priority="2459" stopIfTrue="1" operator="equal">
      <formula>0</formula>
    </cfRule>
    <cfRule type="cellIs" dxfId="2345" priority="2458" stopIfTrue="1" operator="greaterThan">
      <formula>0.0000001</formula>
    </cfRule>
    <cfRule type="cellIs" dxfId="2344" priority="2457" stopIfTrue="1" operator="equal">
      <formula>0</formula>
    </cfRule>
    <cfRule type="cellIs" dxfId="2343" priority="2456" stopIfTrue="1" operator="greaterThan">
      <formula>0.0000001</formula>
    </cfRule>
    <cfRule type="cellIs" dxfId="2342" priority="2455" stopIfTrue="1" operator="equal">
      <formula>0</formula>
    </cfRule>
    <cfRule type="cellIs" dxfId="2341" priority="2454" stopIfTrue="1" operator="greaterThan">
      <formula>0.0000001</formula>
    </cfRule>
    <cfRule type="cellIs" dxfId="2340" priority="2453" stopIfTrue="1" operator="equal">
      <formula>0</formula>
    </cfRule>
    <cfRule type="cellIs" dxfId="2339" priority="2452" stopIfTrue="1" operator="greaterThan">
      <formula>0.0000001</formula>
    </cfRule>
    <cfRule type="cellIs" dxfId="2338" priority="2462" stopIfTrue="1" operator="greaterThan">
      <formula>0.0000001</formula>
    </cfRule>
    <cfRule type="cellIs" dxfId="2337" priority="2461" stopIfTrue="1" operator="equal">
      <formula>0</formula>
    </cfRule>
  </conditionalFormatting>
  <conditionalFormatting sqref="AX25:BB25">
    <cfRule type="cellIs" dxfId="2336" priority="2444" stopIfTrue="1" operator="greaterThan">
      <formula>0.0000001</formula>
    </cfRule>
    <cfRule type="cellIs" dxfId="2335" priority="2443" stopIfTrue="1" operator="equal">
      <formula>0</formula>
    </cfRule>
    <cfRule type="cellIs" dxfId="2334" priority="2441" stopIfTrue="1" operator="equal">
      <formula>0</formula>
    </cfRule>
    <cfRule type="cellIs" dxfId="2333" priority="2440" stopIfTrue="1" operator="greaterThan">
      <formula>0.0000001</formula>
    </cfRule>
    <cfRule type="cellIs" dxfId="2332" priority="2439" stopIfTrue="1" operator="equal">
      <formula>0</formula>
    </cfRule>
    <cfRule type="cellIs" dxfId="2331" priority="2438" stopIfTrue="1" operator="greaterThan">
      <formula>0.0000001</formula>
    </cfRule>
    <cfRule type="cellIs" dxfId="2330" priority="2445" stopIfTrue="1" operator="equal">
      <formula>0</formula>
    </cfRule>
    <cfRule type="cellIs" dxfId="2329" priority="2450" stopIfTrue="1" operator="greaterThan">
      <formula>0.0000001</formula>
    </cfRule>
    <cfRule type="cellIs" dxfId="2328" priority="2448" stopIfTrue="1" operator="greaterThan">
      <formula>0.0000001</formula>
    </cfRule>
    <cfRule type="cellIs" dxfId="2327" priority="2447" stopIfTrue="1" operator="equal">
      <formula>0</formula>
    </cfRule>
    <cfRule type="cellIs" dxfId="2326" priority="2446" stopIfTrue="1" operator="greaterThan">
      <formula>0.0000001</formula>
    </cfRule>
    <cfRule type="cellIs" dxfId="2325" priority="2442" stopIfTrue="1" operator="greaterThan">
      <formula>0.0000001</formula>
    </cfRule>
  </conditionalFormatting>
  <conditionalFormatting sqref="AX27:BB27">
    <cfRule type="cellIs" dxfId="2324" priority="2430" stopIfTrue="1" operator="greaterThan">
      <formula>0.0000001</formula>
    </cfRule>
    <cfRule type="cellIs" dxfId="2323" priority="2429" stopIfTrue="1" operator="equal">
      <formula>0</formula>
    </cfRule>
    <cfRule type="cellIs" dxfId="2322" priority="2428" stopIfTrue="1" operator="greaterThan">
      <formula>0.0000001</formula>
    </cfRule>
    <cfRule type="cellIs" dxfId="2321" priority="2427" stopIfTrue="1" operator="equal">
      <formula>0</formula>
    </cfRule>
    <cfRule type="cellIs" dxfId="2320" priority="2426" stopIfTrue="1" operator="greaterThan">
      <formula>0.0000001</formula>
    </cfRule>
    <cfRule type="cellIs" dxfId="2319" priority="2425" stopIfTrue="1" operator="equal">
      <formula>0</formula>
    </cfRule>
    <cfRule type="cellIs" dxfId="2318" priority="2424" stopIfTrue="1" operator="greaterThan">
      <formula>0.0000001</formula>
    </cfRule>
    <cfRule type="cellIs" dxfId="2317" priority="2436" stopIfTrue="1" operator="greaterThan">
      <formula>0.0000001</formula>
    </cfRule>
    <cfRule type="cellIs" dxfId="2316" priority="2434" stopIfTrue="1" operator="greaterThan">
      <formula>0.0000001</formula>
    </cfRule>
    <cfRule type="cellIs" dxfId="2315" priority="2433" stopIfTrue="1" operator="equal">
      <formula>0</formula>
    </cfRule>
    <cfRule type="cellIs" dxfId="2314" priority="2432" stopIfTrue="1" operator="greaterThan">
      <formula>0.0000001</formula>
    </cfRule>
    <cfRule type="cellIs" dxfId="2313" priority="2431" stopIfTrue="1" operator="equal">
      <formula>0</formula>
    </cfRule>
  </conditionalFormatting>
  <conditionalFormatting sqref="AX29:BB29">
    <cfRule type="cellIs" dxfId="2312" priority="2418" stopIfTrue="1" operator="greaterThan">
      <formula>0.0000001</formula>
    </cfRule>
    <cfRule type="cellIs" dxfId="2311" priority="2416" stopIfTrue="1" operator="greaterThan">
      <formula>0.0000001</formula>
    </cfRule>
    <cfRule type="cellIs" dxfId="2310" priority="2422" stopIfTrue="1" operator="greaterThan">
      <formula>0.0000001</formula>
    </cfRule>
    <cfRule type="cellIs" dxfId="2309" priority="2417" stopIfTrue="1" operator="equal">
      <formula>0</formula>
    </cfRule>
    <cfRule type="cellIs" dxfId="2308" priority="2420" stopIfTrue="1" operator="greaterThan">
      <formula>0.0000001</formula>
    </cfRule>
    <cfRule type="cellIs" dxfId="2307" priority="2419" stopIfTrue="1" operator="equal">
      <formula>0</formula>
    </cfRule>
    <cfRule type="cellIs" dxfId="2306" priority="2414" stopIfTrue="1" operator="greaterThan">
      <formula>0.0000001</formula>
    </cfRule>
    <cfRule type="cellIs" dxfId="2305" priority="2410" stopIfTrue="1" operator="greaterThan">
      <formula>0.0000001</formula>
    </cfRule>
    <cfRule type="cellIs" dxfId="2304" priority="2411" stopIfTrue="1" operator="equal">
      <formula>0</formula>
    </cfRule>
    <cfRule type="cellIs" dxfId="2303" priority="2412" stopIfTrue="1" operator="greaterThan">
      <formula>0.0000001</formula>
    </cfRule>
    <cfRule type="cellIs" dxfId="2302" priority="2413" stopIfTrue="1" operator="equal">
      <formula>0</formula>
    </cfRule>
    <cfRule type="cellIs" dxfId="2301" priority="2415" stopIfTrue="1" operator="equal">
      <formula>0</formula>
    </cfRule>
  </conditionalFormatting>
  <conditionalFormatting sqref="AX31:BB31">
    <cfRule type="cellIs" dxfId="2300" priority="2405" stopIfTrue="1" operator="equal">
      <formula>0</formula>
    </cfRule>
    <cfRule type="cellIs" dxfId="2299" priority="2404" stopIfTrue="1" operator="greaterThan">
      <formula>0.0000001</formula>
    </cfRule>
    <cfRule type="cellIs" dxfId="2298" priority="2403" stopIfTrue="1" operator="equal">
      <formula>0</formula>
    </cfRule>
    <cfRule type="cellIs" dxfId="2297" priority="2402" stopIfTrue="1" operator="greaterThan">
      <formula>0.0000001</formula>
    </cfRule>
    <cfRule type="cellIs" dxfId="2296" priority="2401" stopIfTrue="1" operator="equal">
      <formula>0</formula>
    </cfRule>
    <cfRule type="cellIs" dxfId="2295" priority="2400" stopIfTrue="1" operator="greaterThan">
      <formula>0.0000001</formula>
    </cfRule>
    <cfRule type="cellIs" dxfId="2294" priority="2399" stopIfTrue="1" operator="equal">
      <formula>0</formula>
    </cfRule>
    <cfRule type="cellIs" dxfId="2293" priority="2398" stopIfTrue="1" operator="greaterThan">
      <formula>0.0000001</formula>
    </cfRule>
    <cfRule type="cellIs" dxfId="2292" priority="2397" stopIfTrue="1" operator="equal">
      <formula>0</formula>
    </cfRule>
    <cfRule type="cellIs" dxfId="2291" priority="2396" stopIfTrue="1" operator="greaterThan">
      <formula>0.0000001</formula>
    </cfRule>
    <cfRule type="cellIs" dxfId="2290" priority="2514" stopIfTrue="1" operator="greaterThan">
      <formula>0.0000001</formula>
    </cfRule>
    <cfRule type="cellIs" dxfId="2289" priority="2509" stopIfTrue="1" operator="equal">
      <formula>0</formula>
    </cfRule>
    <cfRule type="cellIs" dxfId="2288" priority="2512" stopIfTrue="1" operator="greaterThan">
      <formula>0.0000001</formula>
    </cfRule>
    <cfRule type="cellIs" dxfId="2287" priority="2508" stopIfTrue="1" operator="greaterThan">
      <formula>0.0000001</formula>
    </cfRule>
    <cfRule type="cellIs" dxfId="2286" priority="2507" stopIfTrue="1" operator="equal">
      <formula>0</formula>
    </cfRule>
    <cfRule type="cellIs" dxfId="2285" priority="2511" stopIfTrue="1" operator="equal">
      <formula>0</formula>
    </cfRule>
    <cfRule type="cellIs" dxfId="2284" priority="2406" stopIfTrue="1" operator="greaterThan">
      <formula>0.0000001</formula>
    </cfRule>
    <cfRule type="cellIs" dxfId="2283" priority="2408" stopIfTrue="1" operator="greaterThan">
      <formula>0.0000001</formula>
    </cfRule>
    <cfRule type="cellIs" dxfId="2282" priority="2407" stopIfTrue="1" operator="equal">
      <formula>0</formula>
    </cfRule>
    <cfRule type="cellIs" dxfId="2281" priority="2520" stopIfTrue="1" operator="greaterThan">
      <formula>0.0000001</formula>
    </cfRule>
    <cfRule type="cellIs" dxfId="2280" priority="2510" stopIfTrue="1" operator="greaterThan">
      <formula>0.0000001</formula>
    </cfRule>
    <cfRule type="cellIs" dxfId="2279" priority="2518" stopIfTrue="1" operator="greaterThan">
      <formula>0.0000001</formula>
    </cfRule>
    <cfRule type="cellIs" dxfId="2278" priority="2517" stopIfTrue="1" operator="equal">
      <formula>0</formula>
    </cfRule>
    <cfRule type="cellIs" dxfId="2277" priority="2515" stopIfTrue="1" operator="equal">
      <formula>0</formula>
    </cfRule>
    <cfRule type="cellIs" dxfId="2276" priority="2516" stopIfTrue="1" operator="greaterThan">
      <formula>0.0000001</formula>
    </cfRule>
    <cfRule type="cellIs" dxfId="2275" priority="2513" stopIfTrue="1" operator="equal">
      <formula>0</formula>
    </cfRule>
  </conditionalFormatting>
  <conditionalFormatting sqref="AX33:BB33">
    <cfRule type="cellIs" dxfId="2274" priority="2394" stopIfTrue="1" operator="greaterThan">
      <formula>0.0000001</formula>
    </cfRule>
    <cfRule type="cellIs" dxfId="2273" priority="2392" stopIfTrue="1" operator="greaterThan">
      <formula>0.0000001</formula>
    </cfRule>
    <cfRule type="cellIs" dxfId="2272" priority="2391" stopIfTrue="1" operator="equal">
      <formula>0</formula>
    </cfRule>
    <cfRule type="cellIs" dxfId="2271" priority="2390" stopIfTrue="1" operator="greaterThan">
      <formula>0.0000001</formula>
    </cfRule>
    <cfRule type="cellIs" dxfId="2270" priority="2389" stopIfTrue="1" operator="equal">
      <formula>0</formula>
    </cfRule>
    <cfRule type="cellIs" dxfId="2269" priority="2388" stopIfTrue="1" operator="greaterThan">
      <formula>0.0000001</formula>
    </cfRule>
    <cfRule type="cellIs" dxfId="2268" priority="2387" stopIfTrue="1" operator="equal">
      <formula>0</formula>
    </cfRule>
    <cfRule type="cellIs" dxfId="2267" priority="2386" stopIfTrue="1" operator="greaterThan">
      <formula>0.0000001</formula>
    </cfRule>
    <cfRule type="cellIs" dxfId="2266" priority="2274" stopIfTrue="1" operator="greaterThan">
      <formula>0.0000001</formula>
    </cfRule>
    <cfRule type="cellIs" dxfId="2265" priority="2381" stopIfTrue="1" operator="equal">
      <formula>0</formula>
    </cfRule>
    <cfRule type="cellIs" dxfId="2264" priority="2272" stopIfTrue="1" operator="greaterThan">
      <formula>0.0000001</formula>
    </cfRule>
    <cfRule type="cellIs" dxfId="2263" priority="2382" stopIfTrue="1" operator="greaterThan">
      <formula>0.0000001</formula>
    </cfRule>
    <cfRule type="cellIs" dxfId="2262" priority="2275" stopIfTrue="1" operator="equal">
      <formula>0</formula>
    </cfRule>
    <cfRule type="cellIs" dxfId="2261" priority="2383" stopIfTrue="1" operator="equal">
      <formula>0</formula>
    </cfRule>
    <cfRule type="cellIs" dxfId="2260" priority="2286" stopIfTrue="1" operator="greaterThan">
      <formula>0.0000001</formula>
    </cfRule>
    <cfRule type="cellIs" dxfId="2259" priority="2296" stopIfTrue="1" operator="greaterThan">
      <formula>0.0000001</formula>
    </cfRule>
    <cfRule type="cellIs" dxfId="2258" priority="2295" stopIfTrue="1" operator="equal">
      <formula>0</formula>
    </cfRule>
    <cfRule type="cellIs" dxfId="2257" priority="2294" stopIfTrue="1" operator="greaterThan">
      <formula>0.0000001</formula>
    </cfRule>
    <cfRule type="cellIs" dxfId="2256" priority="2293" stopIfTrue="1" operator="equal">
      <formula>0</formula>
    </cfRule>
    <cfRule type="cellIs" dxfId="2255" priority="2292" stopIfTrue="1" operator="greaterThan">
      <formula>0.0000001</formula>
    </cfRule>
    <cfRule type="cellIs" dxfId="2254" priority="2291" stopIfTrue="1" operator="equal">
      <formula>0</formula>
    </cfRule>
    <cfRule type="cellIs" dxfId="2253" priority="2270" stopIfTrue="1" operator="greaterThan">
      <formula>0.0000001</formula>
    </cfRule>
    <cfRule type="cellIs" dxfId="2252" priority="2289" stopIfTrue="1" operator="equal">
      <formula>0</formula>
    </cfRule>
    <cfRule type="cellIs" dxfId="2251" priority="2288" stopIfTrue="1" operator="greaterThan">
      <formula>0.0000001</formula>
    </cfRule>
    <cfRule type="cellIs" dxfId="2250" priority="2287" stopIfTrue="1" operator="equal">
      <formula>0</formula>
    </cfRule>
    <cfRule type="cellIs" dxfId="2249" priority="2285" stopIfTrue="1" operator="equal">
      <formula>0</formula>
    </cfRule>
    <cfRule type="cellIs" dxfId="2248" priority="2284" stopIfTrue="1" operator="greaterThan">
      <formula>0.0000001</formula>
    </cfRule>
    <cfRule type="cellIs" dxfId="2247" priority="2283" stopIfTrue="1" operator="equal">
      <formula>0</formula>
    </cfRule>
    <cfRule type="cellIs" dxfId="2246" priority="2282" stopIfTrue="1" operator="greaterThan">
      <formula>0.0000001</formula>
    </cfRule>
    <cfRule type="cellIs" dxfId="2245" priority="2281" stopIfTrue="1" operator="equal">
      <formula>0</formula>
    </cfRule>
    <cfRule type="cellIs" dxfId="2244" priority="2290" stopIfTrue="1" operator="greaterThan">
      <formula>0.0000001</formula>
    </cfRule>
    <cfRule type="cellIs" dxfId="2243" priority="2279" stopIfTrue="1" operator="equal">
      <formula>0</formula>
    </cfRule>
    <cfRule type="cellIs" dxfId="2242" priority="2278" stopIfTrue="1" operator="greaterThan">
      <formula>0.0000001</formula>
    </cfRule>
    <cfRule type="cellIs" dxfId="2241" priority="2277" stopIfTrue="1" operator="equal">
      <formula>0</formula>
    </cfRule>
    <cfRule type="cellIs" dxfId="2240" priority="2276" stopIfTrue="1" operator="greaterThan">
      <formula>0.0000001</formula>
    </cfRule>
    <cfRule type="cellIs" dxfId="2239" priority="2384" stopIfTrue="1" operator="greaterThan">
      <formula>0.0000001</formula>
    </cfRule>
    <cfRule type="cellIs" dxfId="2238" priority="2385" stopIfTrue="1" operator="equal">
      <formula>0</formula>
    </cfRule>
    <cfRule type="cellIs" dxfId="2237" priority="2273" stopIfTrue="1" operator="equal">
      <formula>0</formula>
    </cfRule>
    <cfRule type="cellIs" dxfId="2236" priority="2271" stopIfTrue="1" operator="equal">
      <formula>0</formula>
    </cfRule>
    <cfRule type="cellIs" dxfId="2235" priority="2280" stopIfTrue="1" operator="greaterThan">
      <formula>0.0000001</formula>
    </cfRule>
  </conditionalFormatting>
  <conditionalFormatting sqref="AX35:BB35">
    <cfRule type="cellIs" dxfId="2234" priority="2375" stopIfTrue="1" operator="equal">
      <formula>0</formula>
    </cfRule>
    <cfRule type="cellIs" dxfId="2233" priority="2374" stopIfTrue="1" operator="greaterThan">
      <formula>0.0000001</formula>
    </cfRule>
    <cfRule type="cellIs" dxfId="2232" priority="2252" stopIfTrue="1" operator="greaterThan">
      <formula>0.0000001</formula>
    </cfRule>
    <cfRule type="cellIs" dxfId="2231" priority="2253" stopIfTrue="1" operator="equal">
      <formula>0</formula>
    </cfRule>
    <cfRule type="cellIs" dxfId="2230" priority="2254" stopIfTrue="1" operator="greaterThan">
      <formula>0.0000001</formula>
    </cfRule>
    <cfRule type="cellIs" dxfId="2229" priority="2255" stopIfTrue="1" operator="equal">
      <formula>0</formula>
    </cfRule>
    <cfRule type="cellIs" dxfId="2228" priority="2256" stopIfTrue="1" operator="greaterThan">
      <formula>0.0000001</formula>
    </cfRule>
    <cfRule type="cellIs" dxfId="2227" priority="2373" stopIfTrue="1" operator="equal">
      <formula>0</formula>
    </cfRule>
    <cfRule type="cellIs" dxfId="2226" priority="2258" stopIfTrue="1" operator="greaterThan">
      <formula>0.0000001</formula>
    </cfRule>
    <cfRule type="cellIs" dxfId="2225" priority="2259" stopIfTrue="1" operator="equal">
      <formula>0</formula>
    </cfRule>
    <cfRule type="cellIs" dxfId="2224" priority="2260" stopIfTrue="1" operator="greaterThan">
      <formula>0.0000001</formula>
    </cfRule>
    <cfRule type="cellIs" dxfId="2223" priority="2261" stopIfTrue="1" operator="equal">
      <formula>0</formula>
    </cfRule>
    <cfRule type="cellIs" dxfId="2222" priority="2262" stopIfTrue="1" operator="greaterThan">
      <formula>0.0000001</formula>
    </cfRule>
    <cfRule type="cellIs" dxfId="2221" priority="2372" stopIfTrue="1" operator="greaterThan">
      <formula>0.0000001</formula>
    </cfRule>
    <cfRule type="cellIs" dxfId="2220" priority="2371" stopIfTrue="1" operator="equal">
      <formula>0</formula>
    </cfRule>
    <cfRule type="cellIs" dxfId="2219" priority="2370" stopIfTrue="1" operator="greaterThan">
      <formula>0.0000001</formula>
    </cfRule>
    <cfRule type="cellIs" dxfId="2218" priority="2369" stopIfTrue="1" operator="equal">
      <formula>0</formula>
    </cfRule>
    <cfRule type="cellIs" dxfId="2217" priority="2368" stopIfTrue="1" operator="greaterThan">
      <formula>0.0000001</formula>
    </cfRule>
    <cfRule type="cellIs" dxfId="2216" priority="2367" stopIfTrue="1" operator="equal">
      <formula>0</formula>
    </cfRule>
    <cfRule type="cellIs" dxfId="2215" priority="2263" stopIfTrue="1" operator="equal">
      <formula>0</formula>
    </cfRule>
    <cfRule type="cellIs" dxfId="2214" priority="2268" stopIfTrue="1" operator="greaterThan">
      <formula>0.0000001</formula>
    </cfRule>
    <cfRule type="cellIs" dxfId="2213" priority="2267" stopIfTrue="1" operator="equal">
      <formula>0</formula>
    </cfRule>
    <cfRule type="cellIs" dxfId="2212" priority="2266" stopIfTrue="1" operator="greaterThan">
      <formula>0.0000001</formula>
    </cfRule>
    <cfRule type="cellIs" dxfId="2211" priority="2257" stopIfTrue="1" operator="equal">
      <formula>0</formula>
    </cfRule>
    <cfRule type="cellIs" dxfId="2210" priority="2265" stopIfTrue="1" operator="equal">
      <formula>0</formula>
    </cfRule>
    <cfRule type="cellIs" dxfId="2209" priority="2264" stopIfTrue="1" operator="greaterThan">
      <formula>0.0000001</formula>
    </cfRule>
    <cfRule type="cellIs" dxfId="2208" priority="2242" stopIfTrue="1" operator="greaterThan">
      <formula>0.0000001</formula>
    </cfRule>
    <cfRule type="cellIs" dxfId="2207" priority="2380" stopIfTrue="1" operator="greaterThan">
      <formula>0.0000001</formula>
    </cfRule>
    <cfRule type="cellIs" dxfId="2206" priority="2378" stopIfTrue="1" operator="greaterThan">
      <formula>0.0000001</formula>
    </cfRule>
    <cfRule type="cellIs" dxfId="2205" priority="2377" stopIfTrue="1" operator="equal">
      <formula>0</formula>
    </cfRule>
    <cfRule type="cellIs" dxfId="2204" priority="2376" stopIfTrue="1" operator="greaterThan">
      <formula>0.0000001</formula>
    </cfRule>
    <cfRule type="cellIs" dxfId="2203" priority="2243" stopIfTrue="1" operator="equal">
      <formula>0</formula>
    </cfRule>
    <cfRule type="cellIs" dxfId="2202" priority="2244" stopIfTrue="1" operator="greaterThan">
      <formula>0.0000001</formula>
    </cfRule>
    <cfRule type="cellIs" dxfId="2201" priority="2245" stopIfTrue="1" operator="equal">
      <formula>0</formula>
    </cfRule>
    <cfRule type="cellIs" dxfId="2200" priority="2246" stopIfTrue="1" operator="greaterThan">
      <formula>0.0000001</formula>
    </cfRule>
    <cfRule type="cellIs" dxfId="2199" priority="2247" stopIfTrue="1" operator="equal">
      <formula>0</formula>
    </cfRule>
    <cfRule type="cellIs" dxfId="2198" priority="2248" stopIfTrue="1" operator="greaterThan">
      <formula>0.0000001</formula>
    </cfRule>
    <cfRule type="cellIs" dxfId="2197" priority="2249" stopIfTrue="1" operator="equal">
      <formula>0</formula>
    </cfRule>
    <cfRule type="cellIs" dxfId="2196" priority="2250" stopIfTrue="1" operator="greaterThan">
      <formula>0.0000001</formula>
    </cfRule>
    <cfRule type="cellIs" dxfId="2195" priority="2251" stopIfTrue="1" operator="equal">
      <formula>0</formula>
    </cfRule>
  </conditionalFormatting>
  <conditionalFormatting sqref="AX37:BB37">
    <cfRule type="cellIs" dxfId="2194" priority="2359" stopIfTrue="1" operator="equal">
      <formula>0</formula>
    </cfRule>
    <cfRule type="cellIs" dxfId="2193" priority="2360" stopIfTrue="1" operator="greaterThan">
      <formula>0.0000001</formula>
    </cfRule>
    <cfRule type="cellIs" dxfId="2192" priority="2361" stopIfTrue="1" operator="equal">
      <formula>0</formula>
    </cfRule>
    <cfRule type="cellIs" dxfId="2191" priority="2362" stopIfTrue="1" operator="greaterThan">
      <formula>0.0000001</formula>
    </cfRule>
    <cfRule type="cellIs" dxfId="2190" priority="2363" stopIfTrue="1" operator="equal">
      <formula>0</formula>
    </cfRule>
    <cfRule type="cellIs" dxfId="2189" priority="2364" stopIfTrue="1" operator="greaterThan">
      <formula>0.0000001</formula>
    </cfRule>
    <cfRule type="cellIs" dxfId="2188" priority="2366" stopIfTrue="1" operator="greaterThan">
      <formula>0.0000001</formula>
    </cfRule>
    <cfRule type="cellIs" dxfId="2187" priority="2354" stopIfTrue="1" operator="greaterThan">
      <formula>0.0000001</formula>
    </cfRule>
    <cfRule type="cellIs" dxfId="2186" priority="2356" stopIfTrue="1" operator="greaterThan">
      <formula>0.0000001</formula>
    </cfRule>
    <cfRule type="cellIs" dxfId="2185" priority="2357" stopIfTrue="1" operator="equal">
      <formula>0</formula>
    </cfRule>
    <cfRule type="cellIs" dxfId="2184" priority="2358" stopIfTrue="1" operator="greaterThan">
      <formula>0.0000001</formula>
    </cfRule>
    <cfRule type="cellIs" dxfId="2183" priority="2355" stopIfTrue="1" operator="equal">
      <formula>0</formula>
    </cfRule>
  </conditionalFormatting>
  <conditionalFormatting sqref="AX39:BB39">
    <cfRule type="cellIs" dxfId="2182" priority="2344" stopIfTrue="1" operator="greaterThan">
      <formula>0.0000001</formula>
    </cfRule>
    <cfRule type="cellIs" dxfId="2181" priority="2343" stopIfTrue="1" operator="equal">
      <formula>0</formula>
    </cfRule>
    <cfRule type="cellIs" dxfId="2180" priority="2342" stopIfTrue="1" operator="greaterThan">
      <formula>0.0000001</formula>
    </cfRule>
    <cfRule type="cellIs" dxfId="2179" priority="2341" stopIfTrue="1" operator="equal">
      <formula>0</formula>
    </cfRule>
    <cfRule type="cellIs" dxfId="2178" priority="2340" stopIfTrue="1" operator="greaterThan">
      <formula>0.0000001</formula>
    </cfRule>
    <cfRule type="cellIs" dxfId="2177" priority="2348" stopIfTrue="1" operator="greaterThan">
      <formula>0.0000001</formula>
    </cfRule>
    <cfRule type="cellIs" dxfId="2176" priority="2352" stopIfTrue="1" operator="greaterThan">
      <formula>0.0000001</formula>
    </cfRule>
    <cfRule type="cellIs" dxfId="2175" priority="2350" stopIfTrue="1" operator="greaterThan">
      <formula>0.0000001</formula>
    </cfRule>
    <cfRule type="cellIs" dxfId="2174" priority="2349" stopIfTrue="1" operator="equal">
      <formula>0</formula>
    </cfRule>
    <cfRule type="cellIs" dxfId="2173" priority="2347" stopIfTrue="1" operator="equal">
      <formula>0</formula>
    </cfRule>
    <cfRule type="cellIs" dxfId="2172" priority="2346" stopIfTrue="1" operator="greaterThan">
      <formula>0.0000001</formula>
    </cfRule>
    <cfRule type="cellIs" dxfId="2171" priority="2345" stopIfTrue="1" operator="equal">
      <formula>0</formula>
    </cfRule>
  </conditionalFormatting>
  <conditionalFormatting sqref="AX41:BB41">
    <cfRule type="cellIs" dxfId="2170" priority="2330" stopIfTrue="1" operator="greaterThan">
      <formula>0.0000001</formula>
    </cfRule>
    <cfRule type="cellIs" dxfId="2169" priority="2331" stopIfTrue="1" operator="equal">
      <formula>0</formula>
    </cfRule>
    <cfRule type="cellIs" dxfId="2168" priority="2332" stopIfTrue="1" operator="greaterThan">
      <formula>0.0000001</formula>
    </cfRule>
    <cfRule type="cellIs" dxfId="2167" priority="2333" stopIfTrue="1" operator="equal">
      <formula>0</formula>
    </cfRule>
    <cfRule type="cellIs" dxfId="2166" priority="2334" stopIfTrue="1" operator="greaterThan">
      <formula>0.0000001</formula>
    </cfRule>
    <cfRule type="cellIs" dxfId="2165" priority="2335" stopIfTrue="1" operator="equal">
      <formula>0</formula>
    </cfRule>
    <cfRule type="cellIs" dxfId="2164" priority="2336" stopIfTrue="1" operator="greaterThan">
      <formula>0.0000001</formula>
    </cfRule>
    <cfRule type="cellIs" dxfId="2163" priority="2326" stopIfTrue="1" operator="greaterThan">
      <formula>0.0000001</formula>
    </cfRule>
    <cfRule type="cellIs" dxfId="2162" priority="2338" stopIfTrue="1" operator="greaterThan">
      <formula>0.0000001</formula>
    </cfRule>
    <cfRule type="cellIs" dxfId="2161" priority="2327" stopIfTrue="1" operator="equal">
      <formula>0</formula>
    </cfRule>
    <cfRule type="cellIs" dxfId="2160" priority="2328" stopIfTrue="1" operator="greaterThan">
      <formula>0.0000001</formula>
    </cfRule>
    <cfRule type="cellIs" dxfId="2159" priority="2329" stopIfTrue="1" operator="equal">
      <formula>0</formula>
    </cfRule>
  </conditionalFormatting>
  <conditionalFormatting sqref="AX43:BB43">
    <cfRule type="cellIs" dxfId="2158" priority="2313" stopIfTrue="1" operator="equal">
      <formula>0</formula>
    </cfRule>
    <cfRule type="cellIs" dxfId="2157" priority="2319" stopIfTrue="1" operator="equal">
      <formula>0</formula>
    </cfRule>
    <cfRule type="cellIs" dxfId="2156" priority="2322" stopIfTrue="1" operator="greaterThan">
      <formula>0.0000001</formula>
    </cfRule>
    <cfRule type="cellIs" dxfId="2155" priority="2321" stopIfTrue="1" operator="equal">
      <formula>0</formula>
    </cfRule>
    <cfRule type="cellIs" dxfId="2154" priority="2320" stopIfTrue="1" operator="greaterThan">
      <formula>0.0000001</formula>
    </cfRule>
    <cfRule type="cellIs" dxfId="2153" priority="2324" stopIfTrue="1" operator="greaterThan">
      <formula>0.0000001</formula>
    </cfRule>
    <cfRule type="cellIs" dxfId="2152" priority="2312" stopIfTrue="1" operator="greaterThan">
      <formula>0.0000001</formula>
    </cfRule>
    <cfRule type="cellIs" dxfId="2151" priority="2314" stopIfTrue="1" operator="greaterThan">
      <formula>0.0000001</formula>
    </cfRule>
    <cfRule type="cellIs" dxfId="2150" priority="2315" stopIfTrue="1" operator="equal">
      <formula>0</formula>
    </cfRule>
    <cfRule type="cellIs" dxfId="2149" priority="2316" stopIfTrue="1" operator="greaterThan">
      <formula>0.0000001</formula>
    </cfRule>
    <cfRule type="cellIs" dxfId="2148" priority="2317" stopIfTrue="1" operator="equal">
      <formula>0</formula>
    </cfRule>
    <cfRule type="cellIs" dxfId="2147" priority="2318" stopIfTrue="1" operator="greaterThan">
      <formula>0.0000001</formula>
    </cfRule>
  </conditionalFormatting>
  <conditionalFormatting sqref="AX45:BB45">
    <cfRule type="cellIs" dxfId="2146" priority="2305" stopIfTrue="1" operator="equal">
      <formula>0</formula>
    </cfRule>
    <cfRule type="cellIs" dxfId="2145" priority="2306" stopIfTrue="1" operator="greaterThan">
      <formula>0.0000001</formula>
    </cfRule>
    <cfRule type="cellIs" dxfId="2144" priority="2307" stopIfTrue="1" operator="equal">
      <formula>0</formula>
    </cfRule>
    <cfRule type="cellIs" dxfId="2143" priority="2308" stopIfTrue="1" operator="greaterThan">
      <formula>0.0000001</formula>
    </cfRule>
    <cfRule type="cellIs" dxfId="2142" priority="2310" stopIfTrue="1" operator="greaterThan">
      <formula>0.0000001</formula>
    </cfRule>
    <cfRule type="cellIs" dxfId="2141" priority="2304" stopIfTrue="1" operator="greaterThan">
      <formula>0.0000001</formula>
    </cfRule>
    <cfRule type="cellIs" dxfId="2140" priority="2302" stopIfTrue="1" operator="greaterThan">
      <formula>0.0000001</formula>
    </cfRule>
    <cfRule type="cellIs" dxfId="2139" priority="2303" stopIfTrue="1" operator="equal">
      <formula>0</formula>
    </cfRule>
    <cfRule type="cellIs" dxfId="2138" priority="2298" stopIfTrue="1" operator="greaterThan">
      <formula>0.0000001</formula>
    </cfRule>
    <cfRule type="cellIs" dxfId="2137" priority="2299" stopIfTrue="1" operator="equal">
      <formula>0</formula>
    </cfRule>
    <cfRule type="cellIs" dxfId="2136" priority="2300" stopIfTrue="1" operator="greaterThan">
      <formula>0.0000001</formula>
    </cfRule>
    <cfRule type="cellIs" dxfId="2135" priority="2301" stopIfTrue="1" operator="equal">
      <formula>0</formula>
    </cfRule>
  </conditionalFormatting>
  <conditionalFormatting sqref="AX17:BG17">
    <cfRule type="cellIs" dxfId="2134" priority="2225" stopIfTrue="1" operator="equal">
      <formula>0</formula>
    </cfRule>
  </conditionalFormatting>
  <conditionalFormatting sqref="AX19:BG19">
    <cfRule type="cellIs" dxfId="2133" priority="2211" stopIfTrue="1" operator="equal">
      <formula>0</formula>
    </cfRule>
  </conditionalFormatting>
  <conditionalFormatting sqref="AX21:BG21">
    <cfRule type="cellIs" dxfId="2132" priority="2197" stopIfTrue="1" operator="equal">
      <formula>0</formula>
    </cfRule>
  </conditionalFormatting>
  <conditionalFormatting sqref="AX23:BG23">
    <cfRule type="cellIs" dxfId="2131" priority="2183" stopIfTrue="1" operator="equal">
      <formula>0</formula>
    </cfRule>
  </conditionalFormatting>
  <conditionalFormatting sqref="AX25:BG25">
    <cfRule type="cellIs" dxfId="2130" priority="2169" stopIfTrue="1" operator="equal">
      <formula>0</formula>
    </cfRule>
  </conditionalFormatting>
  <conditionalFormatting sqref="AX27:BG27">
    <cfRule type="cellIs" dxfId="2129" priority="2155" stopIfTrue="1" operator="equal">
      <formula>0</formula>
    </cfRule>
  </conditionalFormatting>
  <conditionalFormatting sqref="AX29:BG29">
    <cfRule type="cellIs" dxfId="2128" priority="2141" stopIfTrue="1" operator="equal">
      <formula>0</formula>
    </cfRule>
  </conditionalFormatting>
  <conditionalFormatting sqref="AX31:BG31">
    <cfRule type="cellIs" dxfId="2127" priority="2239" stopIfTrue="1" operator="equal">
      <formula>0</formula>
    </cfRule>
  </conditionalFormatting>
  <conditionalFormatting sqref="AX33:BG33">
    <cfRule type="cellIs" dxfId="2126" priority="2113" stopIfTrue="1" operator="equal">
      <formula>0</formula>
    </cfRule>
  </conditionalFormatting>
  <conditionalFormatting sqref="AX35:BG35">
    <cfRule type="cellIs" dxfId="2125" priority="2099" stopIfTrue="1" operator="equal">
      <formula>0</formula>
    </cfRule>
  </conditionalFormatting>
  <conditionalFormatting sqref="AX37:BG37">
    <cfRule type="cellIs" dxfId="2124" priority="2085" stopIfTrue="1" operator="equal">
      <formula>0</formula>
    </cfRule>
  </conditionalFormatting>
  <conditionalFormatting sqref="AX39:BG39">
    <cfRule type="cellIs" dxfId="2123" priority="2071" stopIfTrue="1" operator="equal">
      <formula>0</formula>
    </cfRule>
  </conditionalFormatting>
  <conditionalFormatting sqref="AX41:BG41">
    <cfRule type="cellIs" dxfId="2122" priority="2057" stopIfTrue="1" operator="equal">
      <formula>0</formula>
    </cfRule>
  </conditionalFormatting>
  <conditionalFormatting sqref="AX43:BG43">
    <cfRule type="cellIs" dxfId="2121" priority="2043" stopIfTrue="1" operator="equal">
      <formula>0</formula>
    </cfRule>
  </conditionalFormatting>
  <conditionalFormatting sqref="AX45:BG45">
    <cfRule type="cellIs" dxfId="2120" priority="2029" stopIfTrue="1" operator="equal">
      <formula>0</formula>
    </cfRule>
  </conditionalFormatting>
  <conditionalFormatting sqref="BC17:BG17">
    <cfRule type="cellIs" dxfId="2119" priority="2221" stopIfTrue="1" operator="equal">
      <formula>0</formula>
    </cfRule>
    <cfRule type="cellIs" dxfId="2118" priority="2220" stopIfTrue="1" operator="greaterThan">
      <formula>0.0000001</formula>
    </cfRule>
    <cfRule type="cellIs" dxfId="2117" priority="2219" stopIfTrue="1" operator="equal">
      <formula>0</formula>
    </cfRule>
    <cfRule type="cellIs" dxfId="2116" priority="2218" stopIfTrue="1" operator="greaterThan">
      <formula>0.0000001</formula>
    </cfRule>
    <cfRule type="cellIs" dxfId="2115" priority="2217" stopIfTrue="1" operator="equal">
      <formula>0</formula>
    </cfRule>
    <cfRule type="cellIs" dxfId="2114" priority="2216" stopIfTrue="1" operator="greaterThan">
      <formula>0.0000001</formula>
    </cfRule>
    <cfRule type="cellIs" dxfId="2113" priority="2215" stopIfTrue="1" operator="equal">
      <formula>0</formula>
    </cfRule>
    <cfRule type="cellIs" dxfId="2112" priority="2214" stopIfTrue="1" operator="greaterThan">
      <formula>0.0000001</formula>
    </cfRule>
    <cfRule type="cellIs" dxfId="2111" priority="2226" stopIfTrue="1" operator="greaterThan">
      <formula>0.0000001</formula>
    </cfRule>
    <cfRule type="cellIs" dxfId="2110" priority="2224" stopIfTrue="1" operator="greaterThan">
      <formula>0.0000001</formula>
    </cfRule>
    <cfRule type="cellIs" dxfId="2109" priority="2223" stopIfTrue="1" operator="equal">
      <formula>0</formula>
    </cfRule>
    <cfRule type="cellIs" dxfId="2108" priority="2222" stopIfTrue="1" operator="greaterThan">
      <formula>0.0000001</formula>
    </cfRule>
  </conditionalFormatting>
  <conditionalFormatting sqref="BC19:BG19">
    <cfRule type="cellIs" dxfId="2107" priority="2212" stopIfTrue="1" operator="greaterThan">
      <formula>0.0000001</formula>
    </cfRule>
    <cfRule type="cellIs" dxfId="2106" priority="2210" stopIfTrue="1" operator="greaterThan">
      <formula>0.0000001</formula>
    </cfRule>
    <cfRule type="cellIs" dxfId="2105" priority="2209" stopIfTrue="1" operator="equal">
      <formula>0</formula>
    </cfRule>
    <cfRule type="cellIs" dxfId="2104" priority="2208" stopIfTrue="1" operator="greaterThan">
      <formula>0.0000001</formula>
    </cfRule>
    <cfRule type="cellIs" dxfId="2103" priority="2207" stopIfTrue="1" operator="equal">
      <formula>0</formula>
    </cfRule>
    <cfRule type="cellIs" dxfId="2102" priority="2206" stopIfTrue="1" operator="greaterThan">
      <formula>0.0000001</formula>
    </cfRule>
    <cfRule type="cellIs" dxfId="2101" priority="2205" stopIfTrue="1" operator="equal">
      <formula>0</formula>
    </cfRule>
    <cfRule type="cellIs" dxfId="2100" priority="2204" stopIfTrue="1" operator="greaterThan">
      <formula>0.0000001</formula>
    </cfRule>
    <cfRule type="cellIs" dxfId="2099" priority="2203" stopIfTrue="1" operator="equal">
      <formula>0</formula>
    </cfRule>
    <cfRule type="cellIs" dxfId="2098" priority="2202" stopIfTrue="1" operator="greaterThan">
      <formula>0.0000001</formula>
    </cfRule>
    <cfRule type="cellIs" dxfId="2097" priority="2201" stopIfTrue="1" operator="equal">
      <formula>0</formula>
    </cfRule>
    <cfRule type="cellIs" dxfId="2096" priority="2200" stopIfTrue="1" operator="greaterThan">
      <formula>0.0000001</formula>
    </cfRule>
  </conditionalFormatting>
  <conditionalFormatting sqref="BC21:BG21">
    <cfRule type="cellIs" dxfId="2095" priority="2195" stopIfTrue="1" operator="equal">
      <formula>0</formula>
    </cfRule>
    <cfRule type="cellIs" dxfId="2094" priority="2188" stopIfTrue="1" operator="greaterThan">
      <formula>0.0000001</formula>
    </cfRule>
    <cfRule type="cellIs" dxfId="2093" priority="2198" stopIfTrue="1" operator="greaterThan">
      <formula>0.0000001</formula>
    </cfRule>
    <cfRule type="cellIs" dxfId="2092" priority="2187" stopIfTrue="1" operator="equal">
      <formula>0</formula>
    </cfRule>
    <cfRule type="cellIs" dxfId="2091" priority="2186" stopIfTrue="1" operator="greaterThan">
      <formula>0.0000001</formula>
    </cfRule>
    <cfRule type="cellIs" dxfId="2090" priority="2194" stopIfTrue="1" operator="greaterThan">
      <formula>0.0000001</formula>
    </cfRule>
    <cfRule type="cellIs" dxfId="2089" priority="2193" stopIfTrue="1" operator="equal">
      <formula>0</formula>
    </cfRule>
    <cfRule type="cellIs" dxfId="2088" priority="2196" stopIfTrue="1" operator="greaterThan">
      <formula>0.0000001</formula>
    </cfRule>
    <cfRule type="cellIs" dxfId="2087" priority="2192" stopIfTrue="1" operator="greaterThan">
      <formula>0.0000001</formula>
    </cfRule>
    <cfRule type="cellIs" dxfId="2086" priority="2191" stopIfTrue="1" operator="equal">
      <formula>0</formula>
    </cfRule>
    <cfRule type="cellIs" dxfId="2085" priority="2190" stopIfTrue="1" operator="greaterThan">
      <formula>0.0000001</formula>
    </cfRule>
    <cfRule type="cellIs" dxfId="2084" priority="2189" stopIfTrue="1" operator="equal">
      <formula>0</formula>
    </cfRule>
  </conditionalFormatting>
  <conditionalFormatting sqref="BC23:BG23">
    <cfRule type="cellIs" dxfId="2083" priority="2177" stopIfTrue="1" operator="equal">
      <formula>0</formula>
    </cfRule>
    <cfRule type="cellIs" dxfId="2082" priority="2184" stopIfTrue="1" operator="greaterThan">
      <formula>0.0000001</formula>
    </cfRule>
    <cfRule type="cellIs" dxfId="2081" priority="2178" stopIfTrue="1" operator="greaterThan">
      <formula>0.0000001</formula>
    </cfRule>
    <cfRule type="cellIs" dxfId="2080" priority="2179" stopIfTrue="1" operator="equal">
      <formula>0</formula>
    </cfRule>
    <cfRule type="cellIs" dxfId="2079" priority="2180" stopIfTrue="1" operator="greaterThan">
      <formula>0.0000001</formula>
    </cfRule>
    <cfRule type="cellIs" dxfId="2078" priority="2181" stopIfTrue="1" operator="equal">
      <formula>0</formula>
    </cfRule>
    <cfRule type="cellIs" dxfId="2077" priority="2182" stopIfTrue="1" operator="greaterThan">
      <formula>0.0000001</formula>
    </cfRule>
    <cfRule type="cellIs" dxfId="2076" priority="2175" stopIfTrue="1" operator="equal">
      <formula>0</formula>
    </cfRule>
    <cfRule type="cellIs" dxfId="2075" priority="2172" stopIfTrue="1" operator="greaterThan">
      <formula>0.0000001</formula>
    </cfRule>
    <cfRule type="cellIs" dxfId="2074" priority="2173" stopIfTrue="1" operator="equal">
      <formula>0</formula>
    </cfRule>
    <cfRule type="cellIs" dxfId="2073" priority="2174" stopIfTrue="1" operator="greaterThan">
      <formula>0.0000001</formula>
    </cfRule>
    <cfRule type="cellIs" dxfId="2072" priority="2176" stopIfTrue="1" operator="greaterThan">
      <formula>0.0000001</formula>
    </cfRule>
  </conditionalFormatting>
  <conditionalFormatting sqref="BC25:BG25">
    <cfRule type="cellIs" dxfId="2071" priority="2162" stopIfTrue="1" operator="greaterThan">
      <formula>0.0000001</formula>
    </cfRule>
    <cfRule type="cellIs" dxfId="2070" priority="2167" stopIfTrue="1" operator="equal">
      <formula>0</formula>
    </cfRule>
    <cfRule type="cellIs" dxfId="2069" priority="2168" stopIfTrue="1" operator="greaterThan">
      <formula>0.0000001</formula>
    </cfRule>
    <cfRule type="cellIs" dxfId="2068" priority="2170" stopIfTrue="1" operator="greaterThan">
      <formula>0.0000001</formula>
    </cfRule>
    <cfRule type="cellIs" dxfId="2067" priority="2159" stopIfTrue="1" operator="equal">
      <formula>0</formula>
    </cfRule>
    <cfRule type="cellIs" dxfId="2066" priority="2160" stopIfTrue="1" operator="greaterThan">
      <formula>0.0000001</formula>
    </cfRule>
    <cfRule type="cellIs" dxfId="2065" priority="2166" stopIfTrue="1" operator="greaterThan">
      <formula>0.0000001</formula>
    </cfRule>
    <cfRule type="cellIs" dxfId="2064" priority="2165" stopIfTrue="1" operator="equal">
      <formula>0</formula>
    </cfRule>
    <cfRule type="cellIs" dxfId="2063" priority="2158" stopIfTrue="1" operator="greaterThan">
      <formula>0.0000001</formula>
    </cfRule>
    <cfRule type="cellIs" dxfId="2062" priority="2161" stopIfTrue="1" operator="equal">
      <formula>0</formula>
    </cfRule>
    <cfRule type="cellIs" dxfId="2061" priority="2163" stopIfTrue="1" operator="equal">
      <formula>0</formula>
    </cfRule>
    <cfRule type="cellIs" dxfId="2060" priority="2164" stopIfTrue="1" operator="greaterThan">
      <formula>0.0000001</formula>
    </cfRule>
  </conditionalFormatting>
  <conditionalFormatting sqref="BC27:BG27">
    <cfRule type="cellIs" dxfId="2059" priority="2154" stopIfTrue="1" operator="greaterThan">
      <formula>0.0000001</formula>
    </cfRule>
    <cfRule type="cellIs" dxfId="2058" priority="2153" stopIfTrue="1" operator="equal">
      <formula>0</formula>
    </cfRule>
    <cfRule type="cellIs" dxfId="2057" priority="2152" stopIfTrue="1" operator="greaterThan">
      <formula>0.0000001</formula>
    </cfRule>
    <cfRule type="cellIs" dxfId="2056" priority="2145" stopIfTrue="1" operator="equal">
      <formula>0</formula>
    </cfRule>
    <cfRule type="cellIs" dxfId="2055" priority="2149" stopIfTrue="1" operator="equal">
      <formula>0</formula>
    </cfRule>
    <cfRule type="cellIs" dxfId="2054" priority="2148" stopIfTrue="1" operator="greaterThan">
      <formula>0.0000001</formula>
    </cfRule>
    <cfRule type="cellIs" dxfId="2053" priority="2147" stopIfTrue="1" operator="equal">
      <formula>0</formula>
    </cfRule>
    <cfRule type="cellIs" dxfId="2052" priority="2146" stopIfTrue="1" operator="greaterThan">
      <formula>0.0000001</formula>
    </cfRule>
    <cfRule type="cellIs" dxfId="2051" priority="2150" stopIfTrue="1" operator="greaterThan">
      <formula>0.0000001</formula>
    </cfRule>
    <cfRule type="cellIs" dxfId="2050" priority="2156" stopIfTrue="1" operator="greaterThan">
      <formula>0.0000001</formula>
    </cfRule>
    <cfRule type="cellIs" dxfId="2049" priority="2144" stopIfTrue="1" operator="greaterThan">
      <formula>0.0000001</formula>
    </cfRule>
    <cfRule type="cellIs" dxfId="2048" priority="2151" stopIfTrue="1" operator="equal">
      <formula>0</formula>
    </cfRule>
  </conditionalFormatting>
  <conditionalFormatting sqref="BC29:BG29">
    <cfRule type="cellIs" dxfId="2047" priority="2135" stopIfTrue="1" operator="equal">
      <formula>0</formula>
    </cfRule>
    <cfRule type="cellIs" dxfId="2046" priority="2134" stopIfTrue="1" operator="greaterThan">
      <formula>0.0000001</formula>
    </cfRule>
    <cfRule type="cellIs" dxfId="2045" priority="2133" stopIfTrue="1" operator="equal">
      <formula>0</formula>
    </cfRule>
    <cfRule type="cellIs" dxfId="2044" priority="2132" stopIfTrue="1" operator="greaterThan">
      <formula>0.0000001</formula>
    </cfRule>
    <cfRule type="cellIs" dxfId="2043" priority="2131" stopIfTrue="1" operator="equal">
      <formula>0</formula>
    </cfRule>
    <cfRule type="cellIs" dxfId="2042" priority="2130" stopIfTrue="1" operator="greaterThan">
      <formula>0.0000001</formula>
    </cfRule>
    <cfRule type="cellIs" dxfId="2041" priority="2140" stopIfTrue="1" operator="greaterThan">
      <formula>0.0000001</formula>
    </cfRule>
    <cfRule type="cellIs" dxfId="2040" priority="2139" stopIfTrue="1" operator="equal">
      <formula>0</formula>
    </cfRule>
    <cfRule type="cellIs" dxfId="2039" priority="2138" stopIfTrue="1" operator="greaterThan">
      <formula>0.0000001</formula>
    </cfRule>
    <cfRule type="cellIs" dxfId="2038" priority="2137" stopIfTrue="1" operator="equal">
      <formula>0</formula>
    </cfRule>
    <cfRule type="cellIs" dxfId="2037" priority="2142" stopIfTrue="1" operator="greaterThan">
      <formula>0.0000001</formula>
    </cfRule>
    <cfRule type="cellIs" dxfId="2036" priority="2136" stopIfTrue="1" operator="greaterThan">
      <formula>0.0000001</formula>
    </cfRule>
  </conditionalFormatting>
  <conditionalFormatting sqref="BC31:BG31">
    <cfRule type="cellIs" dxfId="2035" priority="2118" stopIfTrue="1" operator="greaterThan">
      <formula>0.0000001</formula>
    </cfRule>
    <cfRule type="cellIs" dxfId="2034" priority="2117" stopIfTrue="1" operator="equal">
      <formula>0</formula>
    </cfRule>
    <cfRule type="cellIs" dxfId="2033" priority="2116" stopIfTrue="1" operator="greaterThan">
      <formula>0.0000001</formula>
    </cfRule>
    <cfRule type="cellIs" dxfId="2032" priority="2125" stopIfTrue="1" operator="equal">
      <formula>0</formula>
    </cfRule>
    <cfRule type="cellIs" dxfId="2031" priority="2238" stopIfTrue="1" operator="greaterThan">
      <formula>0.0000001</formula>
    </cfRule>
    <cfRule type="cellIs" dxfId="2030" priority="2237" stopIfTrue="1" operator="equal">
      <formula>0</formula>
    </cfRule>
    <cfRule type="cellIs" dxfId="2029" priority="2236" stopIfTrue="1" operator="greaterThan">
      <formula>0.0000001</formula>
    </cfRule>
    <cfRule type="cellIs" dxfId="2028" priority="2235" stopIfTrue="1" operator="equal">
      <formula>0</formula>
    </cfRule>
    <cfRule type="cellIs" dxfId="2027" priority="2234" stopIfTrue="1" operator="greaterThan">
      <formula>0.0000001</formula>
    </cfRule>
    <cfRule type="cellIs" dxfId="2026" priority="2233" stopIfTrue="1" operator="equal">
      <formula>0</formula>
    </cfRule>
    <cfRule type="cellIs" dxfId="2025" priority="2232" stopIfTrue="1" operator="greaterThan">
      <formula>0.0000001</formula>
    </cfRule>
    <cfRule type="cellIs" dxfId="2024" priority="2231" stopIfTrue="1" operator="equal">
      <formula>0</formula>
    </cfRule>
    <cfRule type="cellIs" dxfId="2023" priority="2229" stopIfTrue="1" operator="equal">
      <formula>0</formula>
    </cfRule>
    <cfRule type="cellIs" dxfId="2022" priority="2228" stopIfTrue="1" operator="greaterThan">
      <formula>0.0000001</formula>
    </cfRule>
    <cfRule type="cellIs" dxfId="2021" priority="2227" stopIfTrue="1" operator="equal">
      <formula>0</formula>
    </cfRule>
    <cfRule type="cellIs" dxfId="2020" priority="2230" stopIfTrue="1" operator="greaterThan">
      <formula>0.0000001</formula>
    </cfRule>
    <cfRule type="cellIs" dxfId="2019" priority="2240" stopIfTrue="1" operator="greaterThan">
      <formula>0.0000001</formula>
    </cfRule>
    <cfRule type="cellIs" dxfId="2018" priority="2128" stopIfTrue="1" operator="greaterThan">
      <formula>0.0000001</formula>
    </cfRule>
    <cfRule type="cellIs" dxfId="2017" priority="2127" stopIfTrue="1" operator="equal">
      <formula>0</formula>
    </cfRule>
    <cfRule type="cellIs" dxfId="2016" priority="2126" stopIfTrue="1" operator="greaterThan">
      <formula>0.0000001</formula>
    </cfRule>
    <cfRule type="cellIs" dxfId="2015" priority="2124" stopIfTrue="1" operator="greaterThan">
      <formula>0.0000001</formula>
    </cfRule>
    <cfRule type="cellIs" dxfId="2014" priority="2123" stopIfTrue="1" operator="equal">
      <formula>0</formula>
    </cfRule>
    <cfRule type="cellIs" dxfId="2013" priority="2122" stopIfTrue="1" operator="greaterThan">
      <formula>0.0000001</formula>
    </cfRule>
    <cfRule type="cellIs" dxfId="2012" priority="2121" stopIfTrue="1" operator="equal">
      <formula>0</formula>
    </cfRule>
    <cfRule type="cellIs" dxfId="2011" priority="2120" stopIfTrue="1" operator="greaterThan">
      <formula>0.0000001</formula>
    </cfRule>
    <cfRule type="cellIs" dxfId="2010" priority="2119" stopIfTrue="1" operator="equal">
      <formula>0</formula>
    </cfRule>
  </conditionalFormatting>
  <conditionalFormatting sqref="BC33:BG33">
    <cfRule type="cellIs" dxfId="2009" priority="2009" stopIfTrue="1" operator="equal">
      <formula>0</formula>
    </cfRule>
    <cfRule type="cellIs" dxfId="2008" priority="2008" stopIfTrue="1" operator="greaterThan">
      <formula>0.0000001</formula>
    </cfRule>
    <cfRule type="cellIs" dxfId="2007" priority="2007" stopIfTrue="1" operator="equal">
      <formula>0</formula>
    </cfRule>
    <cfRule type="cellIs" dxfId="2006" priority="2006" stopIfTrue="1" operator="greaterThan">
      <formula>0.0000001</formula>
    </cfRule>
    <cfRule type="cellIs" dxfId="2005" priority="2005" stopIfTrue="1" operator="equal">
      <formula>0</formula>
    </cfRule>
    <cfRule type="cellIs" dxfId="2004" priority="2004" stopIfTrue="1" operator="greaterThan">
      <formula>0.0000001</formula>
    </cfRule>
    <cfRule type="cellIs" dxfId="2003" priority="2003" stopIfTrue="1" operator="equal">
      <formula>0</formula>
    </cfRule>
    <cfRule type="cellIs" dxfId="2002" priority="2002" stopIfTrue="1" operator="greaterThan">
      <formula>0.0000001</formula>
    </cfRule>
    <cfRule type="cellIs" dxfId="2001" priority="2001" stopIfTrue="1" operator="equal">
      <formula>0</formula>
    </cfRule>
    <cfRule type="cellIs" dxfId="2000" priority="2106" stopIfTrue="1" operator="greaterThan">
      <formula>0.0000001</formula>
    </cfRule>
    <cfRule type="cellIs" dxfId="1999" priority="1999" stopIfTrue="1" operator="equal">
      <formula>0</formula>
    </cfRule>
    <cfRule type="cellIs" dxfId="1998" priority="1998" stopIfTrue="1" operator="greaterThan">
      <formula>0.0000001</formula>
    </cfRule>
    <cfRule type="cellIs" dxfId="1997" priority="1997" stopIfTrue="1" operator="equal">
      <formula>0</formula>
    </cfRule>
    <cfRule type="cellIs" dxfId="1996" priority="1996" stopIfTrue="1" operator="greaterThan">
      <formula>0.0000001</formula>
    </cfRule>
    <cfRule type="cellIs" dxfId="1995" priority="2105" stopIfTrue="1" operator="equal">
      <formula>0</formula>
    </cfRule>
    <cfRule type="cellIs" dxfId="1994" priority="1994" stopIfTrue="1" operator="greaterThan">
      <formula>0.0000001</formula>
    </cfRule>
    <cfRule type="cellIs" dxfId="1993" priority="1992" stopIfTrue="1" operator="greaterThan">
      <formula>0.0000001</formula>
    </cfRule>
    <cfRule type="cellIs" dxfId="1992" priority="1991" stopIfTrue="1" operator="equal">
      <formula>0</formula>
    </cfRule>
    <cfRule type="cellIs" dxfId="1991" priority="1990" stopIfTrue="1" operator="greaterThan">
      <formula>0.0000001</formula>
    </cfRule>
    <cfRule type="cellIs" dxfId="1990" priority="1993" stopIfTrue="1" operator="equal">
      <formula>0</formula>
    </cfRule>
    <cfRule type="cellIs" dxfId="1989" priority="2104" stopIfTrue="1" operator="greaterThan">
      <formula>0.0000001</formula>
    </cfRule>
    <cfRule type="cellIs" dxfId="1988" priority="2103" stopIfTrue="1" operator="equal">
      <formula>0</formula>
    </cfRule>
    <cfRule type="cellIs" dxfId="1987" priority="2102" stopIfTrue="1" operator="greaterThan">
      <formula>0.0000001</formula>
    </cfRule>
    <cfRule type="cellIs" dxfId="1986" priority="2101" stopIfTrue="1" operator="equal">
      <formula>0</formula>
    </cfRule>
    <cfRule type="cellIs" dxfId="1985" priority="2000" stopIfTrue="1" operator="greaterThan">
      <formula>0.0000001</formula>
    </cfRule>
    <cfRule type="cellIs" dxfId="1984" priority="2110" stopIfTrue="1" operator="greaterThan">
      <formula>0.0000001</formula>
    </cfRule>
    <cfRule type="cellIs" dxfId="1983" priority="2111" stopIfTrue="1" operator="equal">
      <formula>0</formula>
    </cfRule>
    <cfRule type="cellIs" dxfId="1982" priority="2112" stopIfTrue="1" operator="greaterThan">
      <formula>0.0000001</formula>
    </cfRule>
    <cfRule type="cellIs" dxfId="1981" priority="2114" stopIfTrue="1" operator="greaterThan">
      <formula>0.0000001</formula>
    </cfRule>
    <cfRule type="cellIs" dxfId="1980" priority="2108" stopIfTrue="1" operator="greaterThan">
      <formula>0.0000001</formula>
    </cfRule>
    <cfRule type="cellIs" dxfId="1979" priority="2107" stopIfTrue="1" operator="equal">
      <formula>0</formula>
    </cfRule>
    <cfRule type="cellIs" dxfId="1978" priority="2109" stopIfTrue="1" operator="equal">
      <formula>0</formula>
    </cfRule>
    <cfRule type="cellIs" dxfId="1977" priority="2016" stopIfTrue="1" operator="greaterThan">
      <formula>0.0000001</formula>
    </cfRule>
    <cfRule type="cellIs" dxfId="1976" priority="2015" stopIfTrue="1" operator="equal">
      <formula>0</formula>
    </cfRule>
    <cfRule type="cellIs" dxfId="1975" priority="2014" stopIfTrue="1" operator="greaterThan">
      <formula>0.0000001</formula>
    </cfRule>
    <cfRule type="cellIs" dxfId="1974" priority="2013" stopIfTrue="1" operator="equal">
      <formula>0</formula>
    </cfRule>
    <cfRule type="cellIs" dxfId="1973" priority="2012" stopIfTrue="1" operator="greaterThan">
      <formula>0.0000001</formula>
    </cfRule>
    <cfRule type="cellIs" dxfId="1972" priority="2011" stopIfTrue="1" operator="equal">
      <formula>0</formula>
    </cfRule>
    <cfRule type="cellIs" dxfId="1971" priority="2010" stopIfTrue="1" operator="greaterThan">
      <formula>0.0000001</formula>
    </cfRule>
    <cfRule type="cellIs" dxfId="1970" priority="1995" stopIfTrue="1" operator="equal">
      <formula>0</formula>
    </cfRule>
  </conditionalFormatting>
  <conditionalFormatting sqref="BC35:BG35">
    <cfRule type="cellIs" dxfId="1969" priority="1979" stopIfTrue="1" operator="equal">
      <formula>0</formula>
    </cfRule>
    <cfRule type="cellIs" dxfId="1968" priority="1978" stopIfTrue="1" operator="greaterThan">
      <formula>0.0000001</formula>
    </cfRule>
    <cfRule type="cellIs" dxfId="1967" priority="1977" stopIfTrue="1" operator="equal">
      <formula>0</formula>
    </cfRule>
    <cfRule type="cellIs" dxfId="1966" priority="1976" stopIfTrue="1" operator="greaterThan">
      <formula>0.0000001</formula>
    </cfRule>
    <cfRule type="cellIs" dxfId="1965" priority="1975" stopIfTrue="1" operator="equal">
      <formula>0</formula>
    </cfRule>
    <cfRule type="cellIs" dxfId="1964" priority="1974" stopIfTrue="1" operator="greaterThan">
      <formula>0.0000001</formula>
    </cfRule>
    <cfRule type="cellIs" dxfId="1963" priority="1973" stopIfTrue="1" operator="equal">
      <formula>0</formula>
    </cfRule>
    <cfRule type="cellIs" dxfId="1962" priority="1972" stopIfTrue="1" operator="greaterThan">
      <formula>0.0000001</formula>
    </cfRule>
    <cfRule type="cellIs" dxfId="1961" priority="1971" stopIfTrue="1" operator="equal">
      <formula>0</formula>
    </cfRule>
    <cfRule type="cellIs" dxfId="1960" priority="2091" stopIfTrue="1" operator="equal">
      <formula>0</formula>
    </cfRule>
    <cfRule type="cellIs" dxfId="1959" priority="1970" stopIfTrue="1" operator="greaterThan">
      <formula>0.0000001</formula>
    </cfRule>
    <cfRule type="cellIs" dxfId="1958" priority="1969" stopIfTrue="1" operator="equal">
      <formula>0</formula>
    </cfRule>
    <cfRule type="cellIs" dxfId="1957" priority="1968" stopIfTrue="1" operator="greaterThan">
      <formula>0.0000001</formula>
    </cfRule>
    <cfRule type="cellIs" dxfId="1956" priority="1967" stopIfTrue="1" operator="equal">
      <formula>0</formula>
    </cfRule>
    <cfRule type="cellIs" dxfId="1955" priority="1966" stopIfTrue="1" operator="greaterThan">
      <formula>0.0000001</formula>
    </cfRule>
    <cfRule type="cellIs" dxfId="1954" priority="1965" stopIfTrue="1" operator="equal">
      <formula>0</formula>
    </cfRule>
    <cfRule type="cellIs" dxfId="1953" priority="1964" stopIfTrue="1" operator="greaterThan">
      <formula>0.0000001</formula>
    </cfRule>
    <cfRule type="cellIs" dxfId="1952" priority="1963" stopIfTrue="1" operator="equal">
      <formula>0</formula>
    </cfRule>
    <cfRule type="cellIs" dxfId="1951" priority="1962" stopIfTrue="1" operator="greaterThan">
      <formula>0.0000001</formula>
    </cfRule>
    <cfRule type="cellIs" dxfId="1950" priority="2090" stopIfTrue="1" operator="greaterThan">
      <formula>0.0000001</formula>
    </cfRule>
    <cfRule type="cellIs" dxfId="1949" priority="2089" stopIfTrue="1" operator="equal">
      <formula>0</formula>
    </cfRule>
    <cfRule type="cellIs" dxfId="1948" priority="2088" stopIfTrue="1" operator="greaterThan">
      <formula>0.0000001</formula>
    </cfRule>
    <cfRule type="cellIs" dxfId="1947" priority="2087" stopIfTrue="1" operator="equal">
      <formula>0</formula>
    </cfRule>
    <cfRule type="cellIs" dxfId="1946" priority="2100" stopIfTrue="1" operator="greaterThan">
      <formula>0.0000001</formula>
    </cfRule>
    <cfRule type="cellIs" dxfId="1945" priority="2098" stopIfTrue="1" operator="greaterThan">
      <formula>0.0000001</formula>
    </cfRule>
    <cfRule type="cellIs" dxfId="1944" priority="2097" stopIfTrue="1" operator="equal">
      <formula>0</formula>
    </cfRule>
    <cfRule type="cellIs" dxfId="1943" priority="2096" stopIfTrue="1" operator="greaterThan">
      <formula>0.0000001</formula>
    </cfRule>
    <cfRule type="cellIs" dxfId="1942" priority="2095" stopIfTrue="1" operator="equal">
      <formula>0</formula>
    </cfRule>
    <cfRule type="cellIs" dxfId="1941" priority="2094" stopIfTrue="1" operator="greaterThan">
      <formula>0.0000001</formula>
    </cfRule>
    <cfRule type="cellIs" dxfId="1940" priority="2093" stopIfTrue="1" operator="equal">
      <formula>0</formula>
    </cfRule>
    <cfRule type="cellIs" dxfId="1939" priority="1988" stopIfTrue="1" operator="greaterThan">
      <formula>0.0000001</formula>
    </cfRule>
    <cfRule type="cellIs" dxfId="1938" priority="1987" stopIfTrue="1" operator="equal">
      <formula>0</formula>
    </cfRule>
    <cfRule type="cellIs" dxfId="1937" priority="1986" stopIfTrue="1" operator="greaterThan">
      <formula>0.0000001</formula>
    </cfRule>
    <cfRule type="cellIs" dxfId="1936" priority="1985" stopIfTrue="1" operator="equal">
      <formula>0</formula>
    </cfRule>
    <cfRule type="cellIs" dxfId="1935" priority="1984" stopIfTrue="1" operator="greaterThan">
      <formula>0.0000001</formula>
    </cfRule>
    <cfRule type="cellIs" dxfId="1934" priority="1983" stopIfTrue="1" operator="equal">
      <formula>0</formula>
    </cfRule>
    <cfRule type="cellIs" dxfId="1933" priority="1982" stopIfTrue="1" operator="greaterThan">
      <formula>0.0000001</formula>
    </cfRule>
    <cfRule type="cellIs" dxfId="1932" priority="1981" stopIfTrue="1" operator="equal">
      <formula>0</formula>
    </cfRule>
    <cfRule type="cellIs" dxfId="1931" priority="1980" stopIfTrue="1" operator="greaterThan">
      <formula>0.0000001</formula>
    </cfRule>
    <cfRule type="cellIs" dxfId="1930" priority="2092" stopIfTrue="1" operator="greaterThan">
      <formula>0.0000001</formula>
    </cfRule>
  </conditionalFormatting>
  <conditionalFormatting sqref="BC37:BG37">
    <cfRule type="cellIs" dxfId="1929" priority="2084" stopIfTrue="1" operator="greaterThan">
      <formula>0.0000001</formula>
    </cfRule>
    <cfRule type="cellIs" dxfId="1928" priority="2086" stopIfTrue="1" operator="greaterThan">
      <formula>0.0000001</formula>
    </cfRule>
    <cfRule type="cellIs" dxfId="1927" priority="2074" stopIfTrue="1" operator="greaterThan">
      <formula>0.0000001</formula>
    </cfRule>
    <cfRule type="cellIs" dxfId="1926" priority="2075" stopIfTrue="1" operator="equal">
      <formula>0</formula>
    </cfRule>
    <cfRule type="cellIs" dxfId="1925" priority="2077" stopIfTrue="1" operator="equal">
      <formula>0</formula>
    </cfRule>
    <cfRule type="cellIs" dxfId="1924" priority="2078" stopIfTrue="1" operator="greaterThan">
      <formula>0.0000001</formula>
    </cfRule>
    <cfRule type="cellIs" dxfId="1923" priority="2079" stopIfTrue="1" operator="equal">
      <formula>0</formula>
    </cfRule>
    <cfRule type="cellIs" dxfId="1922" priority="2082" stopIfTrue="1" operator="greaterThan">
      <formula>0.0000001</formula>
    </cfRule>
    <cfRule type="cellIs" dxfId="1921" priority="2080" stopIfTrue="1" operator="greaterThan">
      <formula>0.0000001</formula>
    </cfRule>
    <cfRule type="cellIs" dxfId="1920" priority="2081" stopIfTrue="1" operator="equal">
      <formula>0</formula>
    </cfRule>
    <cfRule type="cellIs" dxfId="1919" priority="2083" stopIfTrue="1" operator="equal">
      <formula>0</formula>
    </cfRule>
    <cfRule type="cellIs" dxfId="1918" priority="2076" stopIfTrue="1" operator="greaterThan">
      <formula>0.0000001</formula>
    </cfRule>
  </conditionalFormatting>
  <conditionalFormatting sqref="BC39:BG39">
    <cfRule type="cellIs" dxfId="1917" priority="2065" stopIfTrue="1" operator="equal">
      <formula>0</formula>
    </cfRule>
    <cfRule type="cellIs" dxfId="1916" priority="2064" stopIfTrue="1" operator="greaterThan">
      <formula>0.0000001</formula>
    </cfRule>
    <cfRule type="cellIs" dxfId="1915" priority="2063" stopIfTrue="1" operator="equal">
      <formula>0</formula>
    </cfRule>
    <cfRule type="cellIs" dxfId="1914" priority="2062" stopIfTrue="1" operator="greaterThan">
      <formula>0.0000001</formula>
    </cfRule>
    <cfRule type="cellIs" dxfId="1913" priority="2061" stopIfTrue="1" operator="equal">
      <formula>0</formula>
    </cfRule>
    <cfRule type="cellIs" dxfId="1912" priority="2060" stopIfTrue="1" operator="greaterThan">
      <formula>0.0000001</formula>
    </cfRule>
    <cfRule type="cellIs" dxfId="1911" priority="2069" stopIfTrue="1" operator="equal">
      <formula>0</formula>
    </cfRule>
    <cfRule type="cellIs" dxfId="1910" priority="2070" stopIfTrue="1" operator="greaterThan">
      <formula>0.0000001</formula>
    </cfRule>
    <cfRule type="cellIs" dxfId="1909" priority="2066" stopIfTrue="1" operator="greaterThan">
      <formula>0.0000001</formula>
    </cfRule>
    <cfRule type="cellIs" dxfId="1908" priority="2072" stopIfTrue="1" operator="greaterThan">
      <formula>0.0000001</formula>
    </cfRule>
    <cfRule type="cellIs" dxfId="1907" priority="2067" stopIfTrue="1" operator="equal">
      <formula>0</formula>
    </cfRule>
    <cfRule type="cellIs" dxfId="1906" priority="2068" stopIfTrue="1" operator="greaterThan">
      <formula>0.0000001</formula>
    </cfRule>
  </conditionalFormatting>
  <conditionalFormatting sqref="BC41:BG41">
    <cfRule type="cellIs" dxfId="1905" priority="2058" stopIfTrue="1" operator="greaterThan">
      <formula>0.0000001</formula>
    </cfRule>
    <cfRule type="cellIs" dxfId="1904" priority="2056" stopIfTrue="1" operator="greaterThan">
      <formula>0.0000001</formula>
    </cfRule>
    <cfRule type="cellIs" dxfId="1903" priority="2054" stopIfTrue="1" operator="greaterThan">
      <formula>0.0000001</formula>
    </cfRule>
    <cfRule type="cellIs" dxfId="1902" priority="2053" stopIfTrue="1" operator="equal">
      <formula>0</formula>
    </cfRule>
    <cfRule type="cellIs" dxfId="1901" priority="2052" stopIfTrue="1" operator="greaterThan">
      <formula>0.0000001</formula>
    </cfRule>
    <cfRule type="cellIs" dxfId="1900" priority="2051" stopIfTrue="1" operator="equal">
      <formula>0</formula>
    </cfRule>
    <cfRule type="cellIs" dxfId="1899" priority="2050" stopIfTrue="1" operator="greaterThan">
      <formula>0.0000001</formula>
    </cfRule>
    <cfRule type="cellIs" dxfId="1898" priority="2049" stopIfTrue="1" operator="equal">
      <formula>0</formula>
    </cfRule>
    <cfRule type="cellIs" dxfId="1897" priority="2048" stopIfTrue="1" operator="greaterThan">
      <formula>0.0000001</formula>
    </cfRule>
    <cfRule type="cellIs" dxfId="1896" priority="2047" stopIfTrue="1" operator="equal">
      <formula>0</formula>
    </cfRule>
    <cfRule type="cellIs" dxfId="1895" priority="2046" stopIfTrue="1" operator="greaterThan">
      <formula>0.0000001</formula>
    </cfRule>
    <cfRule type="cellIs" dxfId="1894" priority="2055" stopIfTrue="1" operator="equal">
      <formula>0</formula>
    </cfRule>
  </conditionalFormatting>
  <conditionalFormatting sqref="BC43:BG43">
    <cfRule type="cellIs" dxfId="1893" priority="2044" stopIfTrue="1" operator="greaterThan">
      <formula>0.0000001</formula>
    </cfRule>
    <cfRule type="cellIs" dxfId="1892" priority="2042" stopIfTrue="1" operator="greaterThan">
      <formula>0.0000001</formula>
    </cfRule>
    <cfRule type="cellIs" dxfId="1891" priority="2037" stopIfTrue="1" operator="equal">
      <formula>0</formula>
    </cfRule>
    <cfRule type="cellIs" dxfId="1890" priority="2036" stopIfTrue="1" operator="greaterThan">
      <formula>0.0000001</formula>
    </cfRule>
    <cfRule type="cellIs" dxfId="1889" priority="2035" stopIfTrue="1" operator="equal">
      <formula>0</formula>
    </cfRule>
    <cfRule type="cellIs" dxfId="1888" priority="2034" stopIfTrue="1" operator="greaterThan">
      <formula>0.0000001</formula>
    </cfRule>
    <cfRule type="cellIs" dxfId="1887" priority="2033" stopIfTrue="1" operator="equal">
      <formula>0</formula>
    </cfRule>
    <cfRule type="cellIs" dxfId="1886" priority="2032" stopIfTrue="1" operator="greaterThan">
      <formula>0.0000001</formula>
    </cfRule>
    <cfRule type="cellIs" dxfId="1885" priority="2041" stopIfTrue="1" operator="equal">
      <formula>0</formula>
    </cfRule>
    <cfRule type="cellIs" dxfId="1884" priority="2040" stopIfTrue="1" operator="greaterThan">
      <formula>0.0000001</formula>
    </cfRule>
    <cfRule type="cellIs" dxfId="1883" priority="2039" stopIfTrue="1" operator="equal">
      <formula>0</formula>
    </cfRule>
    <cfRule type="cellIs" dxfId="1882" priority="2038" stopIfTrue="1" operator="greaterThan">
      <formula>0.0000001</formula>
    </cfRule>
  </conditionalFormatting>
  <conditionalFormatting sqref="BC45:BG45">
    <cfRule type="cellIs" dxfId="1881" priority="2024" stopIfTrue="1" operator="greaterThan">
      <formula>0.0000001</formula>
    </cfRule>
    <cfRule type="cellIs" dxfId="1880" priority="2027" stopIfTrue="1" operator="equal">
      <formula>0</formula>
    </cfRule>
    <cfRule type="cellIs" dxfId="1879" priority="2028" stopIfTrue="1" operator="greaterThan">
      <formula>0.0000001</formula>
    </cfRule>
    <cfRule type="cellIs" dxfId="1878" priority="2030" stopIfTrue="1" operator="greaterThan">
      <formula>0.0000001</formula>
    </cfRule>
    <cfRule type="cellIs" dxfId="1877" priority="2025" stopIfTrue="1" operator="equal">
      <formula>0</formula>
    </cfRule>
    <cfRule type="cellIs" dxfId="1876" priority="2021" stopIfTrue="1" operator="equal">
      <formula>0</formula>
    </cfRule>
    <cfRule type="cellIs" dxfId="1875" priority="2023" stopIfTrue="1" operator="equal">
      <formula>0</formula>
    </cfRule>
    <cfRule type="cellIs" dxfId="1874" priority="2022" stopIfTrue="1" operator="greaterThan">
      <formula>0.0000001</formula>
    </cfRule>
    <cfRule type="cellIs" dxfId="1873" priority="2026" stopIfTrue="1" operator="greaterThan">
      <formula>0.0000001</formula>
    </cfRule>
    <cfRule type="cellIs" dxfId="1872" priority="2020" stopIfTrue="1" operator="greaterThan">
      <formula>0.0000001</formula>
    </cfRule>
    <cfRule type="cellIs" dxfId="1871" priority="2019" stopIfTrue="1" operator="equal">
      <formula>0</formula>
    </cfRule>
    <cfRule type="cellIs" dxfId="1870" priority="2018" stopIfTrue="1" operator="greaterThan">
      <formula>0.0000001</formula>
    </cfRule>
  </conditionalFormatting>
  <conditionalFormatting sqref="BC17:BL17">
    <cfRule type="cellIs" dxfId="1869" priority="1945" stopIfTrue="1" operator="equal">
      <formula>0</formula>
    </cfRule>
  </conditionalFormatting>
  <conditionalFormatting sqref="BC19:BL19">
    <cfRule type="cellIs" dxfId="1868" priority="1931" stopIfTrue="1" operator="equal">
      <formula>0</formula>
    </cfRule>
  </conditionalFormatting>
  <conditionalFormatting sqref="BC21:BL21">
    <cfRule type="cellIs" dxfId="1867" priority="1917" stopIfTrue="1" operator="equal">
      <formula>0</formula>
    </cfRule>
  </conditionalFormatting>
  <conditionalFormatting sqref="BC23:BL23">
    <cfRule type="cellIs" dxfId="1866" priority="1903" stopIfTrue="1" operator="equal">
      <formula>0</formula>
    </cfRule>
  </conditionalFormatting>
  <conditionalFormatting sqref="BC25:BL25">
    <cfRule type="cellIs" dxfId="1865" priority="1889" stopIfTrue="1" operator="equal">
      <formula>0</formula>
    </cfRule>
  </conditionalFormatting>
  <conditionalFormatting sqref="BC27:BL27">
    <cfRule type="cellIs" dxfId="1864" priority="1875" stopIfTrue="1" operator="equal">
      <formula>0</formula>
    </cfRule>
  </conditionalFormatting>
  <conditionalFormatting sqref="BC29:BL29">
    <cfRule type="cellIs" dxfId="1863" priority="1861" stopIfTrue="1" operator="equal">
      <formula>0</formula>
    </cfRule>
  </conditionalFormatting>
  <conditionalFormatting sqref="BC31:BL31">
    <cfRule type="cellIs" dxfId="1862" priority="1959" stopIfTrue="1" operator="equal">
      <formula>0</formula>
    </cfRule>
  </conditionalFormatting>
  <conditionalFormatting sqref="BC33:BL33">
    <cfRule type="cellIs" dxfId="1861" priority="1833" stopIfTrue="1" operator="equal">
      <formula>0</formula>
    </cfRule>
  </conditionalFormatting>
  <conditionalFormatting sqref="BC35:BL35">
    <cfRule type="cellIs" dxfId="1860" priority="1819" stopIfTrue="1" operator="equal">
      <formula>0</formula>
    </cfRule>
  </conditionalFormatting>
  <conditionalFormatting sqref="BC37:BL37">
    <cfRule type="cellIs" dxfId="1859" priority="1805" stopIfTrue="1" operator="equal">
      <formula>0</formula>
    </cfRule>
  </conditionalFormatting>
  <conditionalFormatting sqref="BC39:BL39">
    <cfRule type="cellIs" dxfId="1858" priority="1791" stopIfTrue="1" operator="equal">
      <formula>0</formula>
    </cfRule>
  </conditionalFormatting>
  <conditionalFormatting sqref="BC41:BL41">
    <cfRule type="cellIs" dxfId="1857" priority="1777" stopIfTrue="1" operator="equal">
      <formula>0</formula>
    </cfRule>
  </conditionalFormatting>
  <conditionalFormatting sqref="BC43:BL43">
    <cfRule type="cellIs" dxfId="1856" priority="1763" stopIfTrue="1" operator="equal">
      <formula>0</formula>
    </cfRule>
  </conditionalFormatting>
  <conditionalFormatting sqref="BC45:BL45">
    <cfRule type="cellIs" dxfId="1855" priority="1749" stopIfTrue="1" operator="equal">
      <formula>0</formula>
    </cfRule>
  </conditionalFormatting>
  <conditionalFormatting sqref="BH17:BL17">
    <cfRule type="cellIs" dxfId="1854" priority="1936" stopIfTrue="1" operator="greaterThan">
      <formula>0.0000001</formula>
    </cfRule>
    <cfRule type="cellIs" dxfId="1853" priority="1935" stopIfTrue="1" operator="equal">
      <formula>0</formula>
    </cfRule>
    <cfRule type="cellIs" dxfId="1852" priority="1934" stopIfTrue="1" operator="greaterThan">
      <formula>0.0000001</formula>
    </cfRule>
    <cfRule type="cellIs" dxfId="1851" priority="1946" stopIfTrue="1" operator="greaterThan">
      <formula>0.0000001</formula>
    </cfRule>
    <cfRule type="cellIs" dxfId="1850" priority="1944" stopIfTrue="1" operator="greaterThan">
      <formula>0.0000001</formula>
    </cfRule>
    <cfRule type="cellIs" dxfId="1849" priority="1943" stopIfTrue="1" operator="equal">
      <formula>0</formula>
    </cfRule>
    <cfRule type="cellIs" dxfId="1848" priority="1942" stopIfTrue="1" operator="greaterThan">
      <formula>0.0000001</formula>
    </cfRule>
    <cfRule type="cellIs" dxfId="1847" priority="1941" stopIfTrue="1" operator="equal">
      <formula>0</formula>
    </cfRule>
    <cfRule type="cellIs" dxfId="1846" priority="1940" stopIfTrue="1" operator="greaterThan">
      <formula>0.0000001</formula>
    </cfRule>
    <cfRule type="cellIs" dxfId="1845" priority="1939" stopIfTrue="1" operator="equal">
      <formula>0</formula>
    </cfRule>
    <cfRule type="cellIs" dxfId="1844" priority="1938" stopIfTrue="1" operator="greaterThan">
      <formula>0.0000001</formula>
    </cfRule>
    <cfRule type="cellIs" dxfId="1843" priority="1937" stopIfTrue="1" operator="equal">
      <formula>0</formula>
    </cfRule>
  </conditionalFormatting>
  <conditionalFormatting sqref="BH19:BL19">
    <cfRule type="cellIs" dxfId="1842" priority="1927" stopIfTrue="1" operator="equal">
      <formula>0</formula>
    </cfRule>
    <cfRule type="cellIs" dxfId="1841" priority="1928" stopIfTrue="1" operator="greaterThan">
      <formula>0.0000001</formula>
    </cfRule>
    <cfRule type="cellIs" dxfId="1840" priority="1932" stopIfTrue="1" operator="greaterThan">
      <formula>0.0000001</formula>
    </cfRule>
    <cfRule type="cellIs" dxfId="1839" priority="1920" stopIfTrue="1" operator="greaterThan">
      <formula>0.0000001</formula>
    </cfRule>
    <cfRule type="cellIs" dxfId="1838" priority="1921" stopIfTrue="1" operator="equal">
      <formula>0</formula>
    </cfRule>
    <cfRule type="cellIs" dxfId="1837" priority="1922" stopIfTrue="1" operator="greaterThan">
      <formula>0.0000001</formula>
    </cfRule>
    <cfRule type="cellIs" dxfId="1836" priority="1925" stopIfTrue="1" operator="equal">
      <formula>0</formula>
    </cfRule>
    <cfRule type="cellIs" dxfId="1835" priority="1923" stopIfTrue="1" operator="equal">
      <formula>0</formula>
    </cfRule>
    <cfRule type="cellIs" dxfId="1834" priority="1926" stopIfTrue="1" operator="greaterThan">
      <formula>0.0000001</formula>
    </cfRule>
    <cfRule type="cellIs" dxfId="1833" priority="1924" stopIfTrue="1" operator="greaterThan">
      <formula>0.0000001</formula>
    </cfRule>
    <cfRule type="cellIs" dxfId="1832" priority="1929" stopIfTrue="1" operator="equal">
      <formula>0</formula>
    </cfRule>
    <cfRule type="cellIs" dxfId="1831" priority="1930" stopIfTrue="1" operator="greaterThan">
      <formula>0.0000001</formula>
    </cfRule>
  </conditionalFormatting>
  <conditionalFormatting sqref="BH21:BL21">
    <cfRule type="cellIs" dxfId="1830" priority="1910" stopIfTrue="1" operator="greaterThan">
      <formula>0.0000001</formula>
    </cfRule>
    <cfRule type="cellIs" dxfId="1829" priority="1909" stopIfTrue="1" operator="equal">
      <formula>0</formula>
    </cfRule>
    <cfRule type="cellIs" dxfId="1828" priority="1908" stopIfTrue="1" operator="greaterThan">
      <formula>0.0000001</formula>
    </cfRule>
    <cfRule type="cellIs" dxfId="1827" priority="1907" stopIfTrue="1" operator="equal">
      <formula>0</formula>
    </cfRule>
    <cfRule type="cellIs" dxfId="1826" priority="1906" stopIfTrue="1" operator="greaterThan">
      <formula>0.0000001</formula>
    </cfRule>
    <cfRule type="cellIs" dxfId="1825" priority="1913" stopIfTrue="1" operator="equal">
      <formula>0</formula>
    </cfRule>
    <cfRule type="cellIs" dxfId="1824" priority="1914" stopIfTrue="1" operator="greaterThan">
      <formula>0.0000001</formula>
    </cfRule>
    <cfRule type="cellIs" dxfId="1823" priority="1916" stopIfTrue="1" operator="greaterThan">
      <formula>0.0000001</formula>
    </cfRule>
    <cfRule type="cellIs" dxfId="1822" priority="1918" stopIfTrue="1" operator="greaterThan">
      <formula>0.0000001</formula>
    </cfRule>
    <cfRule type="cellIs" dxfId="1821" priority="1912" stopIfTrue="1" operator="greaterThan">
      <formula>0.0000001</formula>
    </cfRule>
    <cfRule type="cellIs" dxfId="1820" priority="1915" stopIfTrue="1" operator="equal">
      <formula>0</formula>
    </cfRule>
    <cfRule type="cellIs" dxfId="1819" priority="1911" stopIfTrue="1" operator="equal">
      <formula>0</formula>
    </cfRule>
  </conditionalFormatting>
  <conditionalFormatting sqref="BH23:BL23">
    <cfRule type="cellIs" dxfId="1818" priority="1897" stopIfTrue="1" operator="equal">
      <formula>0</formula>
    </cfRule>
    <cfRule type="cellIs" dxfId="1817" priority="1896" stopIfTrue="1" operator="greaterThan">
      <formula>0.0000001</formula>
    </cfRule>
    <cfRule type="cellIs" dxfId="1816" priority="1895" stopIfTrue="1" operator="equal">
      <formula>0</formula>
    </cfRule>
    <cfRule type="cellIs" dxfId="1815" priority="1894" stopIfTrue="1" operator="greaterThan">
      <formula>0.0000001</formula>
    </cfRule>
    <cfRule type="cellIs" dxfId="1814" priority="1893" stopIfTrue="1" operator="equal">
      <formula>0</formula>
    </cfRule>
    <cfRule type="cellIs" dxfId="1813" priority="1892" stopIfTrue="1" operator="greaterThan">
      <formula>0.0000001</formula>
    </cfRule>
    <cfRule type="cellIs" dxfId="1812" priority="1902" stopIfTrue="1" operator="greaterThan">
      <formula>0.0000001</formula>
    </cfRule>
    <cfRule type="cellIs" dxfId="1811" priority="1904" stopIfTrue="1" operator="greaterThan">
      <formula>0.0000001</formula>
    </cfRule>
    <cfRule type="cellIs" dxfId="1810" priority="1901" stopIfTrue="1" operator="equal">
      <formula>0</formula>
    </cfRule>
    <cfRule type="cellIs" dxfId="1809" priority="1900" stopIfTrue="1" operator="greaterThan">
      <formula>0.0000001</formula>
    </cfRule>
    <cfRule type="cellIs" dxfId="1808" priority="1899" stopIfTrue="1" operator="equal">
      <formula>0</formula>
    </cfRule>
    <cfRule type="cellIs" dxfId="1807" priority="1898" stopIfTrue="1" operator="greaterThan">
      <formula>0.0000001</formula>
    </cfRule>
  </conditionalFormatting>
  <conditionalFormatting sqref="BH25:BL25">
    <cfRule type="cellIs" dxfId="1806" priority="1880" stopIfTrue="1" operator="greaterThan">
      <formula>0.0000001</formula>
    </cfRule>
    <cfRule type="cellIs" dxfId="1805" priority="1881" stopIfTrue="1" operator="equal">
      <formula>0</formula>
    </cfRule>
    <cfRule type="cellIs" dxfId="1804" priority="1882" stopIfTrue="1" operator="greaterThan">
      <formula>0.0000001</formula>
    </cfRule>
    <cfRule type="cellIs" dxfId="1803" priority="1883" stopIfTrue="1" operator="equal">
      <formula>0</formula>
    </cfRule>
    <cfRule type="cellIs" dxfId="1802" priority="1884" stopIfTrue="1" operator="greaterThan">
      <formula>0.0000001</formula>
    </cfRule>
    <cfRule type="cellIs" dxfId="1801" priority="1885" stopIfTrue="1" operator="equal">
      <formula>0</formula>
    </cfRule>
    <cfRule type="cellIs" dxfId="1800" priority="1886" stopIfTrue="1" operator="greaterThan">
      <formula>0.0000001</formula>
    </cfRule>
    <cfRule type="cellIs" dxfId="1799" priority="1887" stopIfTrue="1" operator="equal">
      <formula>0</formula>
    </cfRule>
    <cfRule type="cellIs" dxfId="1798" priority="1878" stopIfTrue="1" operator="greaterThan">
      <formula>0.0000001</formula>
    </cfRule>
    <cfRule type="cellIs" dxfId="1797" priority="1888" stopIfTrue="1" operator="greaterThan">
      <formula>0.0000001</formula>
    </cfRule>
    <cfRule type="cellIs" dxfId="1796" priority="1890" stopIfTrue="1" operator="greaterThan">
      <formula>0.0000001</formula>
    </cfRule>
    <cfRule type="cellIs" dxfId="1795" priority="1879" stopIfTrue="1" operator="equal">
      <formula>0</formula>
    </cfRule>
  </conditionalFormatting>
  <conditionalFormatting sqref="BH27:BL27">
    <cfRule type="cellIs" dxfId="1794" priority="1871" stopIfTrue="1" operator="equal">
      <formula>0</formula>
    </cfRule>
    <cfRule type="cellIs" dxfId="1793" priority="1870" stopIfTrue="1" operator="greaterThan">
      <formula>0.0000001</formula>
    </cfRule>
    <cfRule type="cellIs" dxfId="1792" priority="1869" stopIfTrue="1" operator="equal">
      <formula>0</formula>
    </cfRule>
    <cfRule type="cellIs" dxfId="1791" priority="1868" stopIfTrue="1" operator="greaterThan">
      <formula>0.0000001</formula>
    </cfRule>
    <cfRule type="cellIs" dxfId="1790" priority="1867" stopIfTrue="1" operator="equal">
      <formula>0</formula>
    </cfRule>
    <cfRule type="cellIs" dxfId="1789" priority="1866" stopIfTrue="1" operator="greaterThan">
      <formula>0.0000001</formula>
    </cfRule>
    <cfRule type="cellIs" dxfId="1788" priority="1865" stopIfTrue="1" operator="equal">
      <formula>0</formula>
    </cfRule>
    <cfRule type="cellIs" dxfId="1787" priority="1864" stopIfTrue="1" operator="greaterThan">
      <formula>0.0000001</formula>
    </cfRule>
    <cfRule type="cellIs" dxfId="1786" priority="1876" stopIfTrue="1" operator="greaterThan">
      <formula>0.0000001</formula>
    </cfRule>
    <cfRule type="cellIs" dxfId="1785" priority="1874" stopIfTrue="1" operator="greaterThan">
      <formula>0.0000001</formula>
    </cfRule>
    <cfRule type="cellIs" dxfId="1784" priority="1873" stopIfTrue="1" operator="equal">
      <formula>0</formula>
    </cfRule>
    <cfRule type="cellIs" dxfId="1783" priority="1872" stopIfTrue="1" operator="greaterThan">
      <formula>0.0000001</formula>
    </cfRule>
  </conditionalFormatting>
  <conditionalFormatting sqref="BH29:BL29">
    <cfRule type="cellIs" dxfId="1782" priority="1859" stopIfTrue="1" operator="equal">
      <formula>0</formula>
    </cfRule>
    <cfRule type="cellIs" dxfId="1781" priority="1858" stopIfTrue="1" operator="greaterThan">
      <formula>0.0000001</formula>
    </cfRule>
    <cfRule type="cellIs" dxfId="1780" priority="1857" stopIfTrue="1" operator="equal">
      <formula>0</formula>
    </cfRule>
    <cfRule type="cellIs" dxfId="1779" priority="1856" stopIfTrue="1" operator="greaterThan">
      <formula>0.0000001</formula>
    </cfRule>
    <cfRule type="cellIs" dxfId="1778" priority="1855" stopIfTrue="1" operator="equal">
      <formula>0</formula>
    </cfRule>
    <cfRule type="cellIs" dxfId="1777" priority="1853" stopIfTrue="1" operator="equal">
      <formula>0</formula>
    </cfRule>
    <cfRule type="cellIs" dxfId="1776" priority="1852" stopIfTrue="1" operator="greaterThan">
      <formula>0.0000001</formula>
    </cfRule>
    <cfRule type="cellIs" dxfId="1775" priority="1851" stopIfTrue="1" operator="equal">
      <formula>0</formula>
    </cfRule>
    <cfRule type="cellIs" dxfId="1774" priority="1850" stopIfTrue="1" operator="greaterThan">
      <formula>0.0000001</formula>
    </cfRule>
    <cfRule type="cellIs" dxfId="1773" priority="1854" stopIfTrue="1" operator="greaterThan">
      <formula>0.0000001</formula>
    </cfRule>
    <cfRule type="cellIs" dxfId="1772" priority="1862" stopIfTrue="1" operator="greaterThan">
      <formula>0.0000001</formula>
    </cfRule>
    <cfRule type="cellIs" dxfId="1771" priority="1860" stopIfTrue="1" operator="greaterThan">
      <formula>0.0000001</formula>
    </cfRule>
  </conditionalFormatting>
  <conditionalFormatting sqref="BH31:BL31">
    <cfRule type="cellIs" dxfId="1770" priority="1847" stopIfTrue="1" operator="equal">
      <formula>0</formula>
    </cfRule>
    <cfRule type="cellIs" dxfId="1769" priority="1838" stopIfTrue="1" operator="greaterThan">
      <formula>0.0000001</formula>
    </cfRule>
    <cfRule type="cellIs" dxfId="1768" priority="1960" stopIfTrue="1" operator="greaterThan">
      <formula>0.0000001</formula>
    </cfRule>
    <cfRule type="cellIs" dxfId="1767" priority="1955" stopIfTrue="1" operator="equal">
      <formula>0</formula>
    </cfRule>
    <cfRule type="cellIs" dxfId="1766" priority="1958" stopIfTrue="1" operator="greaterThan">
      <formula>0.0000001</formula>
    </cfRule>
    <cfRule type="cellIs" dxfId="1765" priority="1954" stopIfTrue="1" operator="greaterThan">
      <formula>0.0000001</formula>
    </cfRule>
    <cfRule type="cellIs" dxfId="1764" priority="1836" stopIfTrue="1" operator="greaterThan">
      <formula>0.0000001</formula>
    </cfRule>
    <cfRule type="cellIs" dxfId="1763" priority="1837" stopIfTrue="1" operator="equal">
      <formula>0</formula>
    </cfRule>
    <cfRule type="cellIs" dxfId="1762" priority="1956" stopIfTrue="1" operator="greaterThan">
      <formula>0.0000001</formula>
    </cfRule>
    <cfRule type="cellIs" dxfId="1761" priority="1839" stopIfTrue="1" operator="equal">
      <formula>0</formula>
    </cfRule>
    <cfRule type="cellIs" dxfId="1760" priority="1840" stopIfTrue="1" operator="greaterThan">
      <formula>0.0000001</formula>
    </cfRule>
    <cfRule type="cellIs" dxfId="1759" priority="1841" stopIfTrue="1" operator="equal">
      <formula>0</formula>
    </cfRule>
    <cfRule type="cellIs" dxfId="1758" priority="1947" stopIfTrue="1" operator="equal">
      <formula>0</formula>
    </cfRule>
    <cfRule type="cellIs" dxfId="1757" priority="1842" stopIfTrue="1" operator="greaterThan">
      <formula>0.0000001</formula>
    </cfRule>
    <cfRule type="cellIs" dxfId="1756" priority="1948" stopIfTrue="1" operator="greaterThan">
      <formula>0.0000001</formula>
    </cfRule>
    <cfRule type="cellIs" dxfId="1755" priority="1843" stopIfTrue="1" operator="equal">
      <formula>0</formula>
    </cfRule>
    <cfRule type="cellIs" dxfId="1754" priority="1844" stopIfTrue="1" operator="greaterThan">
      <formula>0.0000001</formula>
    </cfRule>
    <cfRule type="cellIs" dxfId="1753" priority="1957" stopIfTrue="1" operator="equal">
      <formula>0</formula>
    </cfRule>
    <cfRule type="cellIs" dxfId="1752" priority="1845" stopIfTrue="1" operator="equal">
      <formula>0</formula>
    </cfRule>
    <cfRule type="cellIs" dxfId="1751" priority="1846" stopIfTrue="1" operator="greaterThan">
      <formula>0.0000001</formula>
    </cfRule>
    <cfRule type="cellIs" dxfId="1750" priority="1848" stopIfTrue="1" operator="greaterThan">
      <formula>0.0000001</formula>
    </cfRule>
    <cfRule type="cellIs" dxfId="1749" priority="1952" stopIfTrue="1" operator="greaterThan">
      <formula>0.0000001</formula>
    </cfRule>
    <cfRule type="cellIs" dxfId="1748" priority="1951" stopIfTrue="1" operator="equal">
      <formula>0</formula>
    </cfRule>
    <cfRule type="cellIs" dxfId="1747" priority="1950" stopIfTrue="1" operator="greaterThan">
      <formula>0.0000001</formula>
    </cfRule>
    <cfRule type="cellIs" dxfId="1746" priority="1949" stopIfTrue="1" operator="equal">
      <formula>0</formula>
    </cfRule>
    <cfRule type="cellIs" dxfId="1745" priority="1953" stopIfTrue="1" operator="equal">
      <formula>0</formula>
    </cfRule>
  </conditionalFormatting>
  <conditionalFormatting sqref="BH33:BL33">
    <cfRule type="cellIs" dxfId="1744" priority="1717" stopIfTrue="1" operator="equal">
      <formula>0</formula>
    </cfRule>
    <cfRule type="cellIs" dxfId="1743" priority="1718" stopIfTrue="1" operator="greaterThan">
      <formula>0.0000001</formula>
    </cfRule>
    <cfRule type="cellIs" dxfId="1742" priority="1719" stopIfTrue="1" operator="equal">
      <formula>0</formula>
    </cfRule>
    <cfRule type="cellIs" dxfId="1741" priority="1720" stopIfTrue="1" operator="greaterThan">
      <formula>0.0000001</formula>
    </cfRule>
    <cfRule type="cellIs" dxfId="1740" priority="1721" stopIfTrue="1" operator="equal">
      <formula>0</formula>
    </cfRule>
    <cfRule type="cellIs" dxfId="1739" priority="1722" stopIfTrue="1" operator="greaterThan">
      <formula>0.0000001</formula>
    </cfRule>
    <cfRule type="cellIs" dxfId="1738" priority="1724" stopIfTrue="1" operator="greaterThan">
      <formula>0.0000001</formula>
    </cfRule>
    <cfRule type="cellIs" dxfId="1737" priority="1824" stopIfTrue="1" operator="greaterThan">
      <formula>0.0000001</formula>
    </cfRule>
    <cfRule type="cellIs" dxfId="1736" priority="1726" stopIfTrue="1" operator="greaterThan">
      <formula>0.0000001</formula>
    </cfRule>
    <cfRule type="cellIs" dxfId="1735" priority="1727" stopIfTrue="1" operator="equal">
      <formula>0</formula>
    </cfRule>
    <cfRule type="cellIs" dxfId="1734" priority="1728" stopIfTrue="1" operator="greaterThan">
      <formula>0.0000001</formula>
    </cfRule>
    <cfRule type="cellIs" dxfId="1733" priority="1729" stopIfTrue="1" operator="equal">
      <formula>0</formula>
    </cfRule>
    <cfRule type="cellIs" dxfId="1732" priority="1730" stopIfTrue="1" operator="greaterThan">
      <formula>0.0000001</formula>
    </cfRule>
    <cfRule type="cellIs" dxfId="1731" priority="1736" stopIfTrue="1" operator="greaterThan">
      <formula>0.0000001</formula>
    </cfRule>
    <cfRule type="cellIs" dxfId="1730" priority="1832" stopIfTrue="1" operator="greaterThan">
      <formula>0.0000001</formula>
    </cfRule>
    <cfRule type="cellIs" dxfId="1729" priority="1735" stopIfTrue="1" operator="equal">
      <formula>0</formula>
    </cfRule>
    <cfRule type="cellIs" dxfId="1728" priority="1734" stopIfTrue="1" operator="greaterThan">
      <formula>0.0000001</formula>
    </cfRule>
    <cfRule type="cellIs" dxfId="1727" priority="1733" stopIfTrue="1" operator="equal">
      <formula>0</formula>
    </cfRule>
    <cfRule type="cellIs" dxfId="1726" priority="1732" stopIfTrue="1" operator="greaterThan">
      <formula>0.0000001</formula>
    </cfRule>
    <cfRule type="cellIs" dxfId="1725" priority="1831" stopIfTrue="1" operator="equal">
      <formula>0</formula>
    </cfRule>
    <cfRule type="cellIs" dxfId="1724" priority="1830" stopIfTrue="1" operator="greaterThan">
      <formula>0.0000001</formula>
    </cfRule>
    <cfRule type="cellIs" dxfId="1723" priority="1829" stopIfTrue="1" operator="equal">
      <formula>0</formula>
    </cfRule>
    <cfRule type="cellIs" dxfId="1722" priority="1828" stopIfTrue="1" operator="greaterThan">
      <formula>0.0000001</formula>
    </cfRule>
    <cfRule type="cellIs" dxfId="1721" priority="1827" stopIfTrue="1" operator="equal">
      <formula>0</formula>
    </cfRule>
    <cfRule type="cellIs" dxfId="1720" priority="1826" stopIfTrue="1" operator="greaterThan">
      <formula>0.0000001</formula>
    </cfRule>
    <cfRule type="cellIs" dxfId="1719" priority="1825" stopIfTrue="1" operator="equal">
      <formula>0</formula>
    </cfRule>
    <cfRule type="cellIs" dxfId="1718" priority="1823" stopIfTrue="1" operator="equal">
      <formula>0</formula>
    </cfRule>
    <cfRule type="cellIs" dxfId="1717" priority="1822" stopIfTrue="1" operator="greaterThan">
      <formula>0.0000001</formula>
    </cfRule>
    <cfRule type="cellIs" dxfId="1716" priority="1731" stopIfTrue="1" operator="equal">
      <formula>0</formula>
    </cfRule>
    <cfRule type="cellIs" dxfId="1715" priority="1821" stopIfTrue="1" operator="equal">
      <formula>0</formula>
    </cfRule>
    <cfRule type="cellIs" dxfId="1714" priority="1710" stopIfTrue="1" operator="greaterThan">
      <formula>0.0000001</formula>
    </cfRule>
    <cfRule type="cellIs" dxfId="1713" priority="1725" stopIfTrue="1" operator="equal">
      <formula>0</formula>
    </cfRule>
    <cfRule type="cellIs" dxfId="1712" priority="1711" stopIfTrue="1" operator="equal">
      <formula>0</formula>
    </cfRule>
    <cfRule type="cellIs" dxfId="1711" priority="1712" stopIfTrue="1" operator="greaterThan">
      <formula>0.0000001</formula>
    </cfRule>
    <cfRule type="cellIs" dxfId="1710" priority="1713" stopIfTrue="1" operator="equal">
      <formula>0</formula>
    </cfRule>
    <cfRule type="cellIs" dxfId="1709" priority="1714" stopIfTrue="1" operator="greaterThan">
      <formula>0.0000001</formula>
    </cfRule>
    <cfRule type="cellIs" dxfId="1708" priority="1715" stopIfTrue="1" operator="equal">
      <formula>0</formula>
    </cfRule>
    <cfRule type="cellIs" dxfId="1707" priority="1834" stopIfTrue="1" operator="greaterThan">
      <formula>0.0000001</formula>
    </cfRule>
    <cfRule type="cellIs" dxfId="1706" priority="1716" stopIfTrue="1" operator="greaterThan">
      <formula>0.0000001</formula>
    </cfRule>
    <cfRule type="cellIs" dxfId="1705" priority="1723" stopIfTrue="1" operator="equal">
      <formula>0</formula>
    </cfRule>
  </conditionalFormatting>
  <conditionalFormatting sqref="BH35:BL35">
    <cfRule type="cellIs" dxfId="1704" priority="1820" stopIfTrue="1" operator="greaterThan">
      <formula>0.0000001</formula>
    </cfRule>
    <cfRule type="cellIs" dxfId="1703" priority="1818" stopIfTrue="1" operator="greaterThan">
      <formula>0.0000001</formula>
    </cfRule>
    <cfRule type="cellIs" dxfId="1702" priority="1817" stopIfTrue="1" operator="equal">
      <formula>0</formula>
    </cfRule>
    <cfRule type="cellIs" dxfId="1701" priority="1816" stopIfTrue="1" operator="greaterThan">
      <formula>0.0000001</formula>
    </cfRule>
    <cfRule type="cellIs" dxfId="1700" priority="1815" stopIfTrue="1" operator="equal">
      <formula>0</formula>
    </cfRule>
    <cfRule type="cellIs" dxfId="1699" priority="1814" stopIfTrue="1" operator="greaterThan">
      <formula>0.0000001</formula>
    </cfRule>
    <cfRule type="cellIs" dxfId="1698" priority="1813" stopIfTrue="1" operator="equal">
      <formula>0</formula>
    </cfRule>
    <cfRule type="cellIs" dxfId="1697" priority="1812" stopIfTrue="1" operator="greaterThan">
      <formula>0.0000001</formula>
    </cfRule>
    <cfRule type="cellIs" dxfId="1696" priority="1811" stopIfTrue="1" operator="equal">
      <formula>0</formula>
    </cfRule>
    <cfRule type="cellIs" dxfId="1695" priority="1810" stopIfTrue="1" operator="greaterThan">
      <formula>0.0000001</formula>
    </cfRule>
    <cfRule type="cellIs" dxfId="1694" priority="1809" stopIfTrue="1" operator="equal">
      <formula>0</formula>
    </cfRule>
    <cfRule type="cellIs" dxfId="1693" priority="1808" stopIfTrue="1" operator="greaterThan">
      <formula>0.0000001</formula>
    </cfRule>
    <cfRule type="cellIs" dxfId="1692" priority="1807" stopIfTrue="1" operator="equal">
      <formula>0</formula>
    </cfRule>
    <cfRule type="cellIs" dxfId="1691" priority="1699" stopIfTrue="1" operator="equal">
      <formula>0</formula>
    </cfRule>
    <cfRule type="cellIs" dxfId="1690" priority="1698" stopIfTrue="1" operator="greaterThan">
      <formula>0.0000001</formula>
    </cfRule>
    <cfRule type="cellIs" dxfId="1689" priority="1697" stopIfTrue="1" operator="equal">
      <formula>0</formula>
    </cfRule>
    <cfRule type="cellIs" dxfId="1688" priority="1696" stopIfTrue="1" operator="greaterThan">
      <formula>0.0000001</formula>
    </cfRule>
    <cfRule type="cellIs" dxfId="1687" priority="1695" stopIfTrue="1" operator="equal">
      <formula>0</formula>
    </cfRule>
    <cfRule type="cellIs" dxfId="1686" priority="1694" stopIfTrue="1" operator="greaterThan">
      <formula>0.0000001</formula>
    </cfRule>
    <cfRule type="cellIs" dxfId="1685" priority="1693" stopIfTrue="1" operator="equal">
      <formula>0</formula>
    </cfRule>
    <cfRule type="cellIs" dxfId="1684" priority="1692" stopIfTrue="1" operator="greaterThan">
      <formula>0.0000001</formula>
    </cfRule>
    <cfRule type="cellIs" dxfId="1683" priority="1691" stopIfTrue="1" operator="equal">
      <formula>0</formula>
    </cfRule>
    <cfRule type="cellIs" dxfId="1682" priority="1690" stopIfTrue="1" operator="greaterThan">
      <formula>0.0000001</formula>
    </cfRule>
    <cfRule type="cellIs" dxfId="1681" priority="1689" stopIfTrue="1" operator="equal">
      <formula>0</formula>
    </cfRule>
    <cfRule type="cellIs" dxfId="1680" priority="1687" stopIfTrue="1" operator="equal">
      <formula>0</formula>
    </cfRule>
    <cfRule type="cellIs" dxfId="1679" priority="1686" stopIfTrue="1" operator="greaterThan">
      <formula>0.0000001</formula>
    </cfRule>
    <cfRule type="cellIs" dxfId="1678" priority="1685" stopIfTrue="1" operator="equal">
      <formula>0</formula>
    </cfRule>
    <cfRule type="cellIs" dxfId="1677" priority="1684" stopIfTrue="1" operator="greaterThan">
      <formula>0.0000001</formula>
    </cfRule>
    <cfRule type="cellIs" dxfId="1676" priority="1683" stopIfTrue="1" operator="equal">
      <formula>0</formula>
    </cfRule>
    <cfRule type="cellIs" dxfId="1675" priority="1682" stopIfTrue="1" operator="greaterThan">
      <formula>0.0000001</formula>
    </cfRule>
    <cfRule type="cellIs" dxfId="1674" priority="1688" stopIfTrue="1" operator="greaterThan">
      <formula>0.0000001</formula>
    </cfRule>
    <cfRule type="cellIs" dxfId="1673" priority="1708" stopIfTrue="1" operator="greaterThan">
      <formula>0.0000001</formula>
    </cfRule>
    <cfRule type="cellIs" dxfId="1672" priority="1707" stopIfTrue="1" operator="equal">
      <formula>0</formula>
    </cfRule>
    <cfRule type="cellIs" dxfId="1671" priority="1706" stopIfTrue="1" operator="greaterThan">
      <formula>0.0000001</formula>
    </cfRule>
    <cfRule type="cellIs" dxfId="1670" priority="1705" stopIfTrue="1" operator="equal">
      <formula>0</formula>
    </cfRule>
    <cfRule type="cellIs" dxfId="1669" priority="1704" stopIfTrue="1" operator="greaterThan">
      <formula>0.0000001</formula>
    </cfRule>
    <cfRule type="cellIs" dxfId="1668" priority="1703" stopIfTrue="1" operator="equal">
      <formula>0</formula>
    </cfRule>
    <cfRule type="cellIs" dxfId="1667" priority="1702" stopIfTrue="1" operator="greaterThan">
      <formula>0.0000001</formula>
    </cfRule>
    <cfRule type="cellIs" dxfId="1666" priority="1701" stopIfTrue="1" operator="equal">
      <formula>0</formula>
    </cfRule>
    <cfRule type="cellIs" dxfId="1665" priority="1700" stopIfTrue="1" operator="greaterThan">
      <formula>0.0000001</formula>
    </cfRule>
  </conditionalFormatting>
  <conditionalFormatting sqref="BH37:BL37">
    <cfRule type="cellIs" dxfId="1664" priority="1806" stopIfTrue="1" operator="greaterThan">
      <formula>0.0000001</formula>
    </cfRule>
    <cfRule type="cellIs" dxfId="1663" priority="1804" stopIfTrue="1" operator="greaterThan">
      <formula>0.0000001</formula>
    </cfRule>
    <cfRule type="cellIs" dxfId="1662" priority="1803" stopIfTrue="1" operator="equal">
      <formula>0</formula>
    </cfRule>
    <cfRule type="cellIs" dxfId="1661" priority="1802" stopIfTrue="1" operator="greaterThan">
      <formula>0.0000001</formula>
    </cfRule>
    <cfRule type="cellIs" dxfId="1660" priority="1801" stopIfTrue="1" operator="equal">
      <formula>0</formula>
    </cfRule>
    <cfRule type="cellIs" dxfId="1659" priority="1800" stopIfTrue="1" operator="greaterThan">
      <formula>0.0000001</formula>
    </cfRule>
    <cfRule type="cellIs" dxfId="1658" priority="1799" stopIfTrue="1" operator="equal">
      <formula>0</formula>
    </cfRule>
    <cfRule type="cellIs" dxfId="1657" priority="1798" stopIfTrue="1" operator="greaterThan">
      <formula>0.0000001</formula>
    </cfRule>
    <cfRule type="cellIs" dxfId="1656" priority="1797" stopIfTrue="1" operator="equal">
      <formula>0</formula>
    </cfRule>
    <cfRule type="cellIs" dxfId="1655" priority="1796" stopIfTrue="1" operator="greaterThan">
      <formula>0.0000001</formula>
    </cfRule>
    <cfRule type="cellIs" dxfId="1654" priority="1795" stopIfTrue="1" operator="equal">
      <formula>0</formula>
    </cfRule>
    <cfRule type="cellIs" dxfId="1653" priority="1794" stopIfTrue="1" operator="greaterThan">
      <formula>0.0000001</formula>
    </cfRule>
  </conditionalFormatting>
  <conditionalFormatting sqref="BH39:BL39">
    <cfRule type="cellIs" dxfId="1652" priority="1792" stopIfTrue="1" operator="greaterThan">
      <formula>0.0000001</formula>
    </cfRule>
    <cfRule type="cellIs" dxfId="1651" priority="1790" stopIfTrue="1" operator="greaterThan">
      <formula>0.0000001</formula>
    </cfRule>
    <cfRule type="cellIs" dxfId="1650" priority="1789" stopIfTrue="1" operator="equal">
      <formula>0</formula>
    </cfRule>
    <cfRule type="cellIs" dxfId="1649" priority="1788" stopIfTrue="1" operator="greaterThan">
      <formula>0.0000001</formula>
    </cfRule>
    <cfRule type="cellIs" dxfId="1648" priority="1787" stopIfTrue="1" operator="equal">
      <formula>0</formula>
    </cfRule>
    <cfRule type="cellIs" dxfId="1647" priority="1782" stopIfTrue="1" operator="greaterThan">
      <formula>0.0000001</formula>
    </cfRule>
    <cfRule type="cellIs" dxfId="1646" priority="1781" stopIfTrue="1" operator="equal">
      <formula>0</formula>
    </cfRule>
    <cfRule type="cellIs" dxfId="1645" priority="1780" stopIfTrue="1" operator="greaterThan">
      <formula>0.0000001</formula>
    </cfRule>
    <cfRule type="cellIs" dxfId="1644" priority="1786" stopIfTrue="1" operator="greaterThan">
      <formula>0.0000001</formula>
    </cfRule>
    <cfRule type="cellIs" dxfId="1643" priority="1785" stopIfTrue="1" operator="equal">
      <formula>0</formula>
    </cfRule>
    <cfRule type="cellIs" dxfId="1642" priority="1784" stopIfTrue="1" operator="greaterThan">
      <formula>0.0000001</formula>
    </cfRule>
    <cfRule type="cellIs" dxfId="1641" priority="1783" stopIfTrue="1" operator="equal">
      <formula>0</formula>
    </cfRule>
  </conditionalFormatting>
  <conditionalFormatting sqref="BH41:BL41">
    <cfRule type="cellIs" dxfId="1640" priority="1778" stopIfTrue="1" operator="greaterThan">
      <formula>0.0000001</formula>
    </cfRule>
    <cfRule type="cellIs" dxfId="1639" priority="1771" stopIfTrue="1" operator="equal">
      <formula>0</formula>
    </cfRule>
    <cfRule type="cellIs" dxfId="1638" priority="1766" stopIfTrue="1" operator="greaterThan">
      <formula>0.0000001</formula>
    </cfRule>
    <cfRule type="cellIs" dxfId="1637" priority="1776" stopIfTrue="1" operator="greaterThan">
      <formula>0.0000001</formula>
    </cfRule>
    <cfRule type="cellIs" dxfId="1636" priority="1767" stopIfTrue="1" operator="equal">
      <formula>0</formula>
    </cfRule>
    <cfRule type="cellIs" dxfId="1635" priority="1768" stopIfTrue="1" operator="greaterThan">
      <formula>0.0000001</formula>
    </cfRule>
    <cfRule type="cellIs" dxfId="1634" priority="1769" stopIfTrue="1" operator="equal">
      <formula>0</formula>
    </cfRule>
    <cfRule type="cellIs" dxfId="1633" priority="1770" stopIfTrue="1" operator="greaterThan">
      <formula>0.0000001</formula>
    </cfRule>
    <cfRule type="cellIs" dxfId="1632" priority="1772" stopIfTrue="1" operator="greaterThan">
      <formula>0.0000001</formula>
    </cfRule>
    <cfRule type="cellIs" dxfId="1631" priority="1773" stopIfTrue="1" operator="equal">
      <formula>0</formula>
    </cfRule>
    <cfRule type="cellIs" dxfId="1630" priority="1774" stopIfTrue="1" operator="greaterThan">
      <formula>0.0000001</formula>
    </cfRule>
    <cfRule type="cellIs" dxfId="1629" priority="1775" stopIfTrue="1" operator="equal">
      <formula>0</formula>
    </cfRule>
  </conditionalFormatting>
  <conditionalFormatting sqref="BH43:BL43">
    <cfRule type="cellIs" dxfId="1628" priority="1752" stopIfTrue="1" operator="greaterThan">
      <formula>0.0000001</formula>
    </cfRule>
    <cfRule type="cellIs" dxfId="1627" priority="1759" stopIfTrue="1" operator="equal">
      <formula>0</formula>
    </cfRule>
    <cfRule type="cellIs" dxfId="1626" priority="1753" stopIfTrue="1" operator="equal">
      <formula>0</formula>
    </cfRule>
    <cfRule type="cellIs" dxfId="1625" priority="1754" stopIfTrue="1" operator="greaterThan">
      <formula>0.0000001</formula>
    </cfRule>
    <cfRule type="cellIs" dxfId="1624" priority="1755" stopIfTrue="1" operator="equal">
      <formula>0</formula>
    </cfRule>
    <cfRule type="cellIs" dxfId="1623" priority="1756" stopIfTrue="1" operator="greaterThan">
      <formula>0.0000001</formula>
    </cfRule>
    <cfRule type="cellIs" dxfId="1622" priority="1757" stopIfTrue="1" operator="equal">
      <formula>0</formula>
    </cfRule>
    <cfRule type="cellIs" dxfId="1621" priority="1758" stopIfTrue="1" operator="greaterThan">
      <formula>0.0000001</formula>
    </cfRule>
    <cfRule type="cellIs" dxfId="1620" priority="1760" stopIfTrue="1" operator="greaterThan">
      <formula>0.0000001</formula>
    </cfRule>
    <cfRule type="cellIs" dxfId="1619" priority="1764" stopIfTrue="1" operator="greaterThan">
      <formula>0.0000001</formula>
    </cfRule>
    <cfRule type="cellIs" dxfId="1618" priority="1761" stopIfTrue="1" operator="equal">
      <formula>0</formula>
    </cfRule>
    <cfRule type="cellIs" dxfId="1617" priority="1762" stopIfTrue="1" operator="greaterThan">
      <formula>0.0000001</formula>
    </cfRule>
  </conditionalFormatting>
  <conditionalFormatting sqref="BH45:BL45">
    <cfRule type="cellIs" dxfId="1616" priority="1744" stopIfTrue="1" operator="greaterThan">
      <formula>0.0000001</formula>
    </cfRule>
    <cfRule type="cellIs" dxfId="1615" priority="1745" stopIfTrue="1" operator="equal">
      <formula>0</formula>
    </cfRule>
    <cfRule type="cellIs" dxfId="1614" priority="1746" stopIfTrue="1" operator="greaterThan">
      <formula>0.0000001</formula>
    </cfRule>
    <cfRule type="cellIs" dxfId="1613" priority="1747" stopIfTrue="1" operator="equal">
      <formula>0</formula>
    </cfRule>
    <cfRule type="cellIs" dxfId="1612" priority="1748" stopIfTrue="1" operator="greaterThan">
      <formula>0.0000001</formula>
    </cfRule>
    <cfRule type="cellIs" dxfId="1611" priority="1750" stopIfTrue="1" operator="greaterThan">
      <formula>0.0000001</formula>
    </cfRule>
    <cfRule type="cellIs" dxfId="1610" priority="1743" stopIfTrue="1" operator="equal">
      <formula>0</formula>
    </cfRule>
    <cfRule type="cellIs" dxfId="1609" priority="1738" stopIfTrue="1" operator="greaterThan">
      <formula>0.0000001</formula>
    </cfRule>
    <cfRule type="cellIs" dxfId="1608" priority="1739" stopIfTrue="1" operator="equal">
      <formula>0</formula>
    </cfRule>
    <cfRule type="cellIs" dxfId="1607" priority="1740" stopIfTrue="1" operator="greaterThan">
      <formula>0.0000001</formula>
    </cfRule>
    <cfRule type="cellIs" dxfId="1606" priority="1741" stopIfTrue="1" operator="equal">
      <formula>0</formula>
    </cfRule>
    <cfRule type="cellIs" dxfId="1605" priority="1742" stopIfTrue="1" operator="greaterThan">
      <formula>0.0000001</formula>
    </cfRule>
  </conditionalFormatting>
  <conditionalFormatting sqref="BH17:BQ17">
    <cfRule type="cellIs" dxfId="1604" priority="1665" stopIfTrue="1" operator="equal">
      <formula>0</formula>
    </cfRule>
  </conditionalFormatting>
  <conditionalFormatting sqref="BH19:BQ19">
    <cfRule type="cellIs" dxfId="1603" priority="1651" stopIfTrue="1" operator="equal">
      <formula>0</formula>
    </cfRule>
  </conditionalFormatting>
  <conditionalFormatting sqref="BH21:BQ21">
    <cfRule type="cellIs" dxfId="1602" priority="1637" stopIfTrue="1" operator="equal">
      <formula>0</formula>
    </cfRule>
  </conditionalFormatting>
  <conditionalFormatting sqref="BH23:BQ23">
    <cfRule type="cellIs" dxfId="1601" priority="1623" stopIfTrue="1" operator="equal">
      <formula>0</formula>
    </cfRule>
  </conditionalFormatting>
  <conditionalFormatting sqref="BH25:BQ25">
    <cfRule type="cellIs" dxfId="1600" priority="1609" stopIfTrue="1" operator="equal">
      <formula>0</formula>
    </cfRule>
  </conditionalFormatting>
  <conditionalFormatting sqref="BH27:BQ27">
    <cfRule type="cellIs" dxfId="1599" priority="1595" stopIfTrue="1" operator="equal">
      <formula>0</formula>
    </cfRule>
  </conditionalFormatting>
  <conditionalFormatting sqref="BH29:BQ29">
    <cfRule type="cellIs" dxfId="1598" priority="1581" stopIfTrue="1" operator="equal">
      <formula>0</formula>
    </cfRule>
  </conditionalFormatting>
  <conditionalFormatting sqref="BH31:BQ31">
    <cfRule type="cellIs" dxfId="1597" priority="1679" stopIfTrue="1" operator="equal">
      <formula>0</formula>
    </cfRule>
  </conditionalFormatting>
  <conditionalFormatting sqref="BH33:BQ33">
    <cfRule type="cellIs" dxfId="1596" priority="1553" stopIfTrue="1" operator="equal">
      <formula>0</formula>
    </cfRule>
  </conditionalFormatting>
  <conditionalFormatting sqref="BH35:BQ35">
    <cfRule type="cellIs" dxfId="1595" priority="1539" stopIfTrue="1" operator="equal">
      <formula>0</formula>
    </cfRule>
  </conditionalFormatting>
  <conditionalFormatting sqref="BH37:BQ37">
    <cfRule type="cellIs" dxfId="1594" priority="1525" stopIfTrue="1" operator="equal">
      <formula>0</formula>
    </cfRule>
  </conditionalFormatting>
  <conditionalFormatting sqref="BH39:BQ39">
    <cfRule type="cellIs" dxfId="1593" priority="1511" stopIfTrue="1" operator="equal">
      <formula>0</formula>
    </cfRule>
  </conditionalFormatting>
  <conditionalFormatting sqref="BH41:BQ41">
    <cfRule type="cellIs" dxfId="1592" priority="1497" stopIfTrue="1" operator="equal">
      <formula>0</formula>
    </cfRule>
  </conditionalFormatting>
  <conditionalFormatting sqref="BH43:BQ43">
    <cfRule type="cellIs" dxfId="1591" priority="1483" stopIfTrue="1" operator="equal">
      <formula>0</formula>
    </cfRule>
  </conditionalFormatting>
  <conditionalFormatting sqref="BH45:BQ45">
    <cfRule type="cellIs" dxfId="1590" priority="1469" stopIfTrue="1" operator="equal">
      <formula>0</formula>
    </cfRule>
  </conditionalFormatting>
  <conditionalFormatting sqref="BM17:BQ17">
    <cfRule type="cellIs" dxfId="1589" priority="1658" stopIfTrue="1" operator="greaterThan">
      <formula>0.0000001</formula>
    </cfRule>
    <cfRule type="cellIs" dxfId="1588" priority="1657" stopIfTrue="1" operator="equal">
      <formula>0</formula>
    </cfRule>
    <cfRule type="cellIs" dxfId="1587" priority="1656" stopIfTrue="1" operator="greaterThan">
      <formula>0.0000001</formula>
    </cfRule>
    <cfRule type="cellIs" dxfId="1586" priority="1654" stopIfTrue="1" operator="greaterThan">
      <formula>0.0000001</formula>
    </cfRule>
    <cfRule type="cellIs" dxfId="1585" priority="1664" stopIfTrue="1" operator="greaterThan">
      <formula>0.0000001</formula>
    </cfRule>
    <cfRule type="cellIs" dxfId="1584" priority="1663" stopIfTrue="1" operator="equal">
      <formula>0</formula>
    </cfRule>
    <cfRule type="cellIs" dxfId="1583" priority="1662" stopIfTrue="1" operator="greaterThan">
      <formula>0.0000001</formula>
    </cfRule>
    <cfRule type="cellIs" dxfId="1582" priority="1661" stopIfTrue="1" operator="equal">
      <formula>0</formula>
    </cfRule>
    <cfRule type="cellIs" dxfId="1581" priority="1666" stopIfTrue="1" operator="greaterThan">
      <formula>0.0000001</formula>
    </cfRule>
    <cfRule type="cellIs" dxfId="1580" priority="1659" stopIfTrue="1" operator="equal">
      <formula>0</formula>
    </cfRule>
    <cfRule type="cellIs" dxfId="1579" priority="1655" stopIfTrue="1" operator="equal">
      <formula>0</formula>
    </cfRule>
    <cfRule type="cellIs" dxfId="1578" priority="1660" stopIfTrue="1" operator="greaterThan">
      <formula>0.0000001</formula>
    </cfRule>
  </conditionalFormatting>
  <conditionalFormatting sqref="BM19:BQ19">
    <cfRule type="cellIs" dxfId="1577" priority="1650" stopIfTrue="1" operator="greaterThan">
      <formula>0.0000001</formula>
    </cfRule>
    <cfRule type="cellIs" dxfId="1576" priority="1649" stopIfTrue="1" operator="equal">
      <formula>0</formula>
    </cfRule>
    <cfRule type="cellIs" dxfId="1575" priority="1648" stopIfTrue="1" operator="greaterThan">
      <formula>0.0000001</formula>
    </cfRule>
    <cfRule type="cellIs" dxfId="1574" priority="1640" stopIfTrue="1" operator="greaterThan">
      <formula>0.0000001</formula>
    </cfRule>
    <cfRule type="cellIs" dxfId="1573" priority="1641" stopIfTrue="1" operator="equal">
      <formula>0</formula>
    </cfRule>
    <cfRule type="cellIs" dxfId="1572" priority="1642" stopIfTrue="1" operator="greaterThan">
      <formula>0.0000001</formula>
    </cfRule>
    <cfRule type="cellIs" dxfId="1571" priority="1652" stopIfTrue="1" operator="greaterThan">
      <formula>0.0000001</formula>
    </cfRule>
    <cfRule type="cellIs" dxfId="1570" priority="1643" stopIfTrue="1" operator="equal">
      <formula>0</formula>
    </cfRule>
    <cfRule type="cellIs" dxfId="1569" priority="1644" stopIfTrue="1" operator="greaterThan">
      <formula>0.0000001</formula>
    </cfRule>
    <cfRule type="cellIs" dxfId="1568" priority="1645" stopIfTrue="1" operator="equal">
      <formula>0</formula>
    </cfRule>
    <cfRule type="cellIs" dxfId="1567" priority="1646" stopIfTrue="1" operator="greaterThan">
      <formula>0.0000001</formula>
    </cfRule>
    <cfRule type="cellIs" dxfId="1566" priority="1647" stopIfTrue="1" operator="equal">
      <formula>0</formula>
    </cfRule>
  </conditionalFormatting>
  <conditionalFormatting sqref="BM21:BQ21">
    <cfRule type="cellIs" dxfId="1565" priority="1629" stopIfTrue="1" operator="equal">
      <formula>0</formula>
    </cfRule>
    <cfRule type="cellIs" dxfId="1564" priority="1628" stopIfTrue="1" operator="greaterThan">
      <formula>0.0000001</formula>
    </cfRule>
    <cfRule type="cellIs" dxfId="1563" priority="1627" stopIfTrue="1" operator="equal">
      <formula>0</formula>
    </cfRule>
    <cfRule type="cellIs" dxfId="1562" priority="1626" stopIfTrue="1" operator="greaterThan">
      <formula>0.0000001</formula>
    </cfRule>
    <cfRule type="cellIs" dxfId="1561" priority="1638" stopIfTrue="1" operator="greaterThan">
      <formula>0.0000001</formula>
    </cfRule>
    <cfRule type="cellIs" dxfId="1560" priority="1636" stopIfTrue="1" operator="greaterThan">
      <formula>0.0000001</formula>
    </cfRule>
    <cfRule type="cellIs" dxfId="1559" priority="1635" stopIfTrue="1" operator="equal">
      <formula>0</formula>
    </cfRule>
    <cfRule type="cellIs" dxfId="1558" priority="1634" stopIfTrue="1" operator="greaterThan">
      <formula>0.0000001</formula>
    </cfRule>
    <cfRule type="cellIs" dxfId="1557" priority="1633" stopIfTrue="1" operator="equal">
      <formula>0</formula>
    </cfRule>
    <cfRule type="cellIs" dxfId="1556" priority="1632" stopIfTrue="1" operator="greaterThan">
      <formula>0.0000001</formula>
    </cfRule>
    <cfRule type="cellIs" dxfId="1555" priority="1631" stopIfTrue="1" operator="equal">
      <formula>0</formula>
    </cfRule>
    <cfRule type="cellIs" dxfId="1554" priority="1630" stopIfTrue="1" operator="greaterThan">
      <formula>0.0000001</formula>
    </cfRule>
  </conditionalFormatting>
  <conditionalFormatting sqref="BM23:BQ23">
    <cfRule type="cellIs" dxfId="1553" priority="1616" stopIfTrue="1" operator="greaterThan">
      <formula>0.0000001</formula>
    </cfRule>
    <cfRule type="cellIs" dxfId="1552" priority="1617" stopIfTrue="1" operator="equal">
      <formula>0</formula>
    </cfRule>
    <cfRule type="cellIs" dxfId="1551" priority="1618" stopIfTrue="1" operator="greaterThan">
      <formula>0.0000001</formula>
    </cfRule>
    <cfRule type="cellIs" dxfId="1550" priority="1619" stopIfTrue="1" operator="equal">
      <formula>0</formula>
    </cfRule>
    <cfRule type="cellIs" dxfId="1549" priority="1620" stopIfTrue="1" operator="greaterThan">
      <formula>0.0000001</formula>
    </cfRule>
    <cfRule type="cellIs" dxfId="1548" priority="1612" stopIfTrue="1" operator="greaterThan">
      <formula>0.0000001</formula>
    </cfRule>
    <cfRule type="cellIs" dxfId="1547" priority="1621" stopIfTrue="1" operator="equal">
      <formula>0</formula>
    </cfRule>
    <cfRule type="cellIs" dxfId="1546" priority="1613" stopIfTrue="1" operator="equal">
      <formula>0</formula>
    </cfRule>
    <cfRule type="cellIs" dxfId="1545" priority="1622" stopIfTrue="1" operator="greaterThan">
      <formula>0.0000001</formula>
    </cfRule>
    <cfRule type="cellIs" dxfId="1544" priority="1624" stopIfTrue="1" operator="greaterThan">
      <formula>0.0000001</formula>
    </cfRule>
    <cfRule type="cellIs" dxfId="1543" priority="1614" stopIfTrue="1" operator="greaterThan">
      <formula>0.0000001</formula>
    </cfRule>
    <cfRule type="cellIs" dxfId="1542" priority="1615" stopIfTrue="1" operator="equal">
      <formula>0</formula>
    </cfRule>
  </conditionalFormatting>
  <conditionalFormatting sqref="BM25:BQ25">
    <cfRule type="cellIs" dxfId="1541" priority="1610" stopIfTrue="1" operator="greaterThan">
      <formula>0.0000001</formula>
    </cfRule>
    <cfRule type="cellIs" dxfId="1540" priority="1606" stopIfTrue="1" operator="greaterThan">
      <formula>0.0000001</formula>
    </cfRule>
    <cfRule type="cellIs" dxfId="1539" priority="1608" stopIfTrue="1" operator="greaterThan">
      <formula>0.0000001</formula>
    </cfRule>
    <cfRule type="cellIs" dxfId="1538" priority="1607" stopIfTrue="1" operator="equal">
      <formula>0</formula>
    </cfRule>
    <cfRule type="cellIs" dxfId="1537" priority="1605" stopIfTrue="1" operator="equal">
      <formula>0</formula>
    </cfRule>
    <cfRule type="cellIs" dxfId="1536" priority="1604" stopIfTrue="1" operator="greaterThan">
      <formula>0.0000001</formula>
    </cfRule>
    <cfRule type="cellIs" dxfId="1535" priority="1598" stopIfTrue="1" operator="greaterThan">
      <formula>0.0000001</formula>
    </cfRule>
    <cfRule type="cellIs" dxfId="1534" priority="1599" stopIfTrue="1" operator="equal">
      <formula>0</formula>
    </cfRule>
    <cfRule type="cellIs" dxfId="1533" priority="1600" stopIfTrue="1" operator="greaterThan">
      <formula>0.0000001</formula>
    </cfRule>
    <cfRule type="cellIs" dxfId="1532" priority="1601" stopIfTrue="1" operator="equal">
      <formula>0</formula>
    </cfRule>
    <cfRule type="cellIs" dxfId="1531" priority="1602" stopIfTrue="1" operator="greaterThan">
      <formula>0.0000001</formula>
    </cfRule>
    <cfRule type="cellIs" dxfId="1530" priority="1603" stopIfTrue="1" operator="equal">
      <formula>0</formula>
    </cfRule>
  </conditionalFormatting>
  <conditionalFormatting sqref="BM27:BQ27">
    <cfRule type="cellIs" dxfId="1529" priority="1590" stopIfTrue="1" operator="greaterThan">
      <formula>0.0000001</formula>
    </cfRule>
    <cfRule type="cellIs" dxfId="1528" priority="1589" stopIfTrue="1" operator="equal">
      <formula>0</formula>
    </cfRule>
    <cfRule type="cellIs" dxfId="1527" priority="1588" stopIfTrue="1" operator="greaterThan">
      <formula>0.0000001</formula>
    </cfRule>
    <cfRule type="cellIs" dxfId="1526" priority="1587" stopIfTrue="1" operator="equal">
      <formula>0</formula>
    </cfRule>
    <cfRule type="cellIs" dxfId="1525" priority="1586" stopIfTrue="1" operator="greaterThan">
      <formula>0.0000001</formula>
    </cfRule>
    <cfRule type="cellIs" dxfId="1524" priority="1593" stopIfTrue="1" operator="equal">
      <formula>0</formula>
    </cfRule>
    <cfRule type="cellIs" dxfId="1523" priority="1596" stopIfTrue="1" operator="greaterThan">
      <formula>0.0000001</formula>
    </cfRule>
    <cfRule type="cellIs" dxfId="1522" priority="1584" stopIfTrue="1" operator="greaterThan">
      <formula>0.0000001</formula>
    </cfRule>
    <cfRule type="cellIs" dxfId="1521" priority="1594" stopIfTrue="1" operator="greaterThan">
      <formula>0.0000001</formula>
    </cfRule>
    <cfRule type="cellIs" dxfId="1520" priority="1592" stopIfTrue="1" operator="greaterThan">
      <formula>0.0000001</formula>
    </cfRule>
    <cfRule type="cellIs" dxfId="1519" priority="1591" stopIfTrue="1" operator="equal">
      <formula>0</formula>
    </cfRule>
    <cfRule type="cellIs" dxfId="1518" priority="1585" stopIfTrue="1" operator="equal">
      <formula>0</formula>
    </cfRule>
  </conditionalFormatting>
  <conditionalFormatting sqref="BM29:BQ29">
    <cfRule type="cellIs" dxfId="1517" priority="1571" stopIfTrue="1" operator="equal">
      <formula>0</formula>
    </cfRule>
    <cfRule type="cellIs" dxfId="1516" priority="1572" stopIfTrue="1" operator="greaterThan">
      <formula>0.0000001</formula>
    </cfRule>
    <cfRule type="cellIs" dxfId="1515" priority="1573" stopIfTrue="1" operator="equal">
      <formula>0</formula>
    </cfRule>
    <cfRule type="cellIs" dxfId="1514" priority="1574" stopIfTrue="1" operator="greaterThan">
      <formula>0.0000001</formula>
    </cfRule>
    <cfRule type="cellIs" dxfId="1513" priority="1575" stopIfTrue="1" operator="equal">
      <formula>0</formula>
    </cfRule>
    <cfRule type="cellIs" dxfId="1512" priority="1576" stopIfTrue="1" operator="greaterThan">
      <formula>0.0000001</formula>
    </cfRule>
    <cfRule type="cellIs" dxfId="1511" priority="1577" stopIfTrue="1" operator="equal">
      <formula>0</formula>
    </cfRule>
    <cfRule type="cellIs" dxfId="1510" priority="1578" stopIfTrue="1" operator="greaterThan">
      <formula>0.0000001</formula>
    </cfRule>
    <cfRule type="cellIs" dxfId="1509" priority="1579" stopIfTrue="1" operator="equal">
      <formula>0</formula>
    </cfRule>
    <cfRule type="cellIs" dxfId="1508" priority="1582" stopIfTrue="1" operator="greaterThan">
      <formula>0.0000001</formula>
    </cfRule>
    <cfRule type="cellIs" dxfId="1507" priority="1570" stopIfTrue="1" operator="greaterThan">
      <formula>0.0000001</formula>
    </cfRule>
    <cfRule type="cellIs" dxfId="1506" priority="1580" stopIfTrue="1" operator="greaterThan">
      <formula>0.0000001</formula>
    </cfRule>
  </conditionalFormatting>
  <conditionalFormatting sqref="BM31:BQ31">
    <cfRule type="cellIs" dxfId="1505" priority="1669" stopIfTrue="1" operator="equal">
      <formula>0</formula>
    </cfRule>
    <cfRule type="cellIs" dxfId="1504" priority="1668" stopIfTrue="1" operator="greaterThan">
      <formula>0.0000001</formula>
    </cfRule>
    <cfRule type="cellIs" dxfId="1503" priority="1667" stopIfTrue="1" operator="equal">
      <formula>0</formula>
    </cfRule>
    <cfRule type="cellIs" dxfId="1502" priority="1671" stopIfTrue="1" operator="equal">
      <formula>0</formula>
    </cfRule>
    <cfRule type="cellIs" dxfId="1501" priority="1680" stopIfTrue="1" operator="greaterThan">
      <formula>0.0000001</formula>
    </cfRule>
    <cfRule type="cellIs" dxfId="1500" priority="1678" stopIfTrue="1" operator="greaterThan">
      <formula>0.0000001</formula>
    </cfRule>
    <cfRule type="cellIs" dxfId="1499" priority="1677" stopIfTrue="1" operator="equal">
      <formula>0</formula>
    </cfRule>
    <cfRule type="cellIs" dxfId="1498" priority="1676" stopIfTrue="1" operator="greaterThan">
      <formula>0.0000001</formula>
    </cfRule>
    <cfRule type="cellIs" dxfId="1497" priority="1675" stopIfTrue="1" operator="equal">
      <formula>0</formula>
    </cfRule>
    <cfRule type="cellIs" dxfId="1496" priority="1674" stopIfTrue="1" operator="greaterThan">
      <formula>0.0000001</formula>
    </cfRule>
    <cfRule type="cellIs" dxfId="1495" priority="1673" stopIfTrue="1" operator="equal">
      <formula>0</formula>
    </cfRule>
    <cfRule type="cellIs" dxfId="1494" priority="1568" stopIfTrue="1" operator="greaterThan">
      <formula>0.0000001</formula>
    </cfRule>
    <cfRule type="cellIs" dxfId="1493" priority="1567" stopIfTrue="1" operator="equal">
      <formula>0</formula>
    </cfRule>
    <cfRule type="cellIs" dxfId="1492" priority="1566" stopIfTrue="1" operator="greaterThan">
      <formula>0.0000001</formula>
    </cfRule>
    <cfRule type="cellIs" dxfId="1491" priority="1565" stopIfTrue="1" operator="equal">
      <formula>0</formula>
    </cfRule>
    <cfRule type="cellIs" dxfId="1490" priority="1564" stopIfTrue="1" operator="greaterThan">
      <formula>0.0000001</formula>
    </cfRule>
    <cfRule type="cellIs" dxfId="1489" priority="1563" stopIfTrue="1" operator="equal">
      <formula>0</formula>
    </cfRule>
    <cfRule type="cellIs" dxfId="1488" priority="1562" stopIfTrue="1" operator="greaterThan">
      <formula>0.0000001</formula>
    </cfRule>
    <cfRule type="cellIs" dxfId="1487" priority="1561" stopIfTrue="1" operator="equal">
      <formula>0</formula>
    </cfRule>
    <cfRule type="cellIs" dxfId="1486" priority="1560" stopIfTrue="1" operator="greaterThan">
      <formula>0.0000001</formula>
    </cfRule>
    <cfRule type="cellIs" dxfId="1485" priority="1559" stopIfTrue="1" operator="equal">
      <formula>0</formula>
    </cfRule>
    <cfRule type="cellIs" dxfId="1484" priority="1558" stopIfTrue="1" operator="greaterThan">
      <formula>0.0000001</formula>
    </cfRule>
    <cfRule type="cellIs" dxfId="1483" priority="1557" stopIfTrue="1" operator="equal">
      <formula>0</formula>
    </cfRule>
    <cfRule type="cellIs" dxfId="1482" priority="1556" stopIfTrue="1" operator="greaterThan">
      <formula>0.0000001</formula>
    </cfRule>
    <cfRule type="cellIs" dxfId="1481" priority="1672" stopIfTrue="1" operator="greaterThan">
      <formula>0.0000001</formula>
    </cfRule>
    <cfRule type="cellIs" dxfId="1480" priority="1670" stopIfTrue="1" operator="greaterThan">
      <formula>0.0000001</formula>
    </cfRule>
  </conditionalFormatting>
  <conditionalFormatting sqref="BM33:BQ33">
    <cfRule type="cellIs" dxfId="1479" priority="1549" stopIfTrue="1" operator="equal">
      <formula>0</formula>
    </cfRule>
    <cfRule type="cellIs" dxfId="1478" priority="1552" stopIfTrue="1" operator="greaterThan">
      <formula>0.0000001</formula>
    </cfRule>
    <cfRule type="cellIs" dxfId="1477" priority="1449" stopIfTrue="1" operator="equal">
      <formula>0</formula>
    </cfRule>
    <cfRule type="cellIs" dxfId="1476" priority="1448" stopIfTrue="1" operator="greaterThan">
      <formula>0.0000001</formula>
    </cfRule>
    <cfRule type="cellIs" dxfId="1475" priority="1447" stopIfTrue="1" operator="equal">
      <formula>0</formula>
    </cfRule>
    <cfRule type="cellIs" dxfId="1474" priority="1446" stopIfTrue="1" operator="greaterThan">
      <formula>0.0000001</formula>
    </cfRule>
    <cfRule type="cellIs" dxfId="1473" priority="1445" stopIfTrue="1" operator="equal">
      <formula>0</formula>
    </cfRule>
    <cfRule type="cellIs" dxfId="1472" priority="1444" stopIfTrue="1" operator="greaterThan">
      <formula>0.0000001</formula>
    </cfRule>
    <cfRule type="cellIs" dxfId="1471" priority="1443" stopIfTrue="1" operator="equal">
      <formula>0</formula>
    </cfRule>
    <cfRule type="cellIs" dxfId="1470" priority="1442" stopIfTrue="1" operator="greaterThan">
      <formula>0.0000001</formula>
    </cfRule>
    <cfRule type="cellIs" dxfId="1469" priority="1441" stopIfTrue="1" operator="equal">
      <formula>0</formula>
    </cfRule>
    <cfRule type="cellIs" dxfId="1468" priority="1547" stopIfTrue="1" operator="equal">
      <formula>0</formula>
    </cfRule>
    <cfRule type="cellIs" dxfId="1467" priority="1439" stopIfTrue="1" operator="equal">
      <formula>0</formula>
    </cfRule>
    <cfRule type="cellIs" dxfId="1466" priority="1452" stopIfTrue="1" operator="greaterThan">
      <formula>0.0000001</formula>
    </cfRule>
    <cfRule type="cellIs" dxfId="1465" priority="1551" stopIfTrue="1" operator="equal">
      <formula>0</formula>
    </cfRule>
    <cfRule type="cellIs" dxfId="1464" priority="1548" stopIfTrue="1" operator="greaterThan">
      <formula>0.0000001</formula>
    </cfRule>
    <cfRule type="cellIs" dxfId="1463" priority="1430" stopIfTrue="1" operator="greaterThan">
      <formula>0.0000001</formula>
    </cfRule>
    <cfRule type="cellIs" dxfId="1462" priority="1554" stopIfTrue="1" operator="greaterThan">
      <formula>0.0000001</formula>
    </cfRule>
    <cfRule type="cellIs" dxfId="1461" priority="1431" stopIfTrue="1" operator="equal">
      <formula>0</formula>
    </cfRule>
    <cfRule type="cellIs" dxfId="1460" priority="1541" stopIfTrue="1" operator="equal">
      <formula>0</formula>
    </cfRule>
    <cfRule type="cellIs" dxfId="1459" priority="1432" stopIfTrue="1" operator="greaterThan">
      <formula>0.0000001</formula>
    </cfRule>
    <cfRule type="cellIs" dxfId="1458" priority="1542" stopIfTrue="1" operator="greaterThan">
      <formula>0.0000001</formula>
    </cfRule>
    <cfRule type="cellIs" dxfId="1457" priority="1543" stopIfTrue="1" operator="equal">
      <formula>0</formula>
    </cfRule>
    <cfRule type="cellIs" dxfId="1456" priority="1544" stopIfTrue="1" operator="greaterThan">
      <formula>0.0000001</formula>
    </cfRule>
    <cfRule type="cellIs" dxfId="1455" priority="1545" stopIfTrue="1" operator="equal">
      <formula>0</formula>
    </cfRule>
    <cfRule type="cellIs" dxfId="1454" priority="1546" stopIfTrue="1" operator="greaterThan">
      <formula>0.0000001</formula>
    </cfRule>
    <cfRule type="cellIs" dxfId="1453" priority="1440" stopIfTrue="1" operator="greaterThan">
      <formula>0.0000001</formula>
    </cfRule>
    <cfRule type="cellIs" dxfId="1452" priority="1550" stopIfTrue="1" operator="greaterThan">
      <formula>0.0000001</formula>
    </cfRule>
    <cfRule type="cellIs" dxfId="1451" priority="1433" stopIfTrue="1" operator="equal">
      <formula>0</formula>
    </cfRule>
    <cfRule type="cellIs" dxfId="1450" priority="1434" stopIfTrue="1" operator="greaterThan">
      <formula>0.0000001</formula>
    </cfRule>
    <cfRule type="cellIs" dxfId="1449" priority="1435" stopIfTrue="1" operator="equal">
      <formula>0</formula>
    </cfRule>
    <cfRule type="cellIs" dxfId="1448" priority="1436" stopIfTrue="1" operator="greaterThan">
      <formula>0.0000001</formula>
    </cfRule>
    <cfRule type="cellIs" dxfId="1447" priority="1438" stopIfTrue="1" operator="greaterThan">
      <formula>0.0000001</formula>
    </cfRule>
    <cfRule type="cellIs" dxfId="1446" priority="1437" stopIfTrue="1" operator="equal">
      <formula>0</formula>
    </cfRule>
    <cfRule type="cellIs" dxfId="1445" priority="1456" stopIfTrue="1" operator="greaterThan">
      <formula>0.0000001</formula>
    </cfRule>
    <cfRule type="cellIs" dxfId="1444" priority="1455" stopIfTrue="1" operator="equal">
      <formula>0</formula>
    </cfRule>
    <cfRule type="cellIs" dxfId="1443" priority="1454" stopIfTrue="1" operator="greaterThan">
      <formula>0.0000001</formula>
    </cfRule>
    <cfRule type="cellIs" dxfId="1442" priority="1453" stopIfTrue="1" operator="equal">
      <formula>0</formula>
    </cfRule>
    <cfRule type="cellIs" dxfId="1441" priority="1451" stopIfTrue="1" operator="equal">
      <formula>0</formula>
    </cfRule>
    <cfRule type="cellIs" dxfId="1440" priority="1450" stopIfTrue="1" operator="greaterThan">
      <formula>0.0000001</formula>
    </cfRule>
  </conditionalFormatting>
  <conditionalFormatting sqref="BM35:BQ35">
    <cfRule type="cellIs" dxfId="1439" priority="1536" stopIfTrue="1" operator="greaterThan">
      <formula>0.0000001</formula>
    </cfRule>
    <cfRule type="cellIs" dxfId="1438" priority="1537" stopIfTrue="1" operator="equal">
      <formula>0</formula>
    </cfRule>
    <cfRule type="cellIs" dxfId="1437" priority="1538" stopIfTrue="1" operator="greaterThan">
      <formula>0.0000001</formula>
    </cfRule>
    <cfRule type="cellIs" dxfId="1436" priority="1540" stopIfTrue="1" operator="greaterThan">
      <formula>0.0000001</formula>
    </cfRule>
    <cfRule type="cellIs" dxfId="1435" priority="1417" stopIfTrue="1" operator="equal">
      <formula>0</formula>
    </cfRule>
    <cfRule type="cellIs" dxfId="1434" priority="1527" stopIfTrue="1" operator="equal">
      <formula>0</formula>
    </cfRule>
    <cfRule type="cellIs" dxfId="1433" priority="1402" stopIfTrue="1" operator="greaterThan">
      <formula>0.0000001</formula>
    </cfRule>
    <cfRule type="cellIs" dxfId="1432" priority="1403" stopIfTrue="1" operator="equal">
      <formula>0</formula>
    </cfRule>
    <cfRule type="cellIs" dxfId="1431" priority="1404" stopIfTrue="1" operator="greaterThan">
      <formula>0.0000001</formula>
    </cfRule>
    <cfRule type="cellIs" dxfId="1430" priority="1405" stopIfTrue="1" operator="equal">
      <formula>0</formula>
    </cfRule>
    <cfRule type="cellIs" dxfId="1429" priority="1406" stopIfTrue="1" operator="greaterThan">
      <formula>0.0000001</formula>
    </cfRule>
    <cfRule type="cellIs" dxfId="1428" priority="1407" stopIfTrue="1" operator="equal">
      <formula>0</formula>
    </cfRule>
    <cfRule type="cellIs" dxfId="1427" priority="1408" stopIfTrue="1" operator="greaterThan">
      <formula>0.0000001</formula>
    </cfRule>
    <cfRule type="cellIs" dxfId="1426" priority="1409" stopIfTrue="1" operator="equal">
      <formula>0</formula>
    </cfRule>
    <cfRule type="cellIs" dxfId="1425" priority="1410" stopIfTrue="1" operator="greaterThan">
      <formula>0.0000001</formula>
    </cfRule>
    <cfRule type="cellIs" dxfId="1424" priority="1411" stopIfTrue="1" operator="equal">
      <formula>0</formula>
    </cfRule>
    <cfRule type="cellIs" dxfId="1423" priority="1412" stopIfTrue="1" operator="greaterThan">
      <formula>0.0000001</formula>
    </cfRule>
    <cfRule type="cellIs" dxfId="1422" priority="1416" stopIfTrue="1" operator="greaterThan">
      <formula>0.0000001</formula>
    </cfRule>
    <cfRule type="cellIs" dxfId="1421" priority="1418" stopIfTrue="1" operator="greaterThan">
      <formula>0.0000001</formula>
    </cfRule>
    <cfRule type="cellIs" dxfId="1420" priority="1419" stopIfTrue="1" operator="equal">
      <formula>0</formula>
    </cfRule>
    <cfRule type="cellIs" dxfId="1419" priority="1420" stopIfTrue="1" operator="greaterThan">
      <formula>0.0000001</formula>
    </cfRule>
    <cfRule type="cellIs" dxfId="1418" priority="1421" stopIfTrue="1" operator="equal">
      <formula>0</formula>
    </cfRule>
    <cfRule type="cellIs" dxfId="1417" priority="1422" stopIfTrue="1" operator="greaterThan">
      <formula>0.0000001</formula>
    </cfRule>
    <cfRule type="cellIs" dxfId="1416" priority="1423" stopIfTrue="1" operator="equal">
      <formula>0</formula>
    </cfRule>
    <cfRule type="cellIs" dxfId="1415" priority="1424" stopIfTrue="1" operator="greaterThan">
      <formula>0.0000001</formula>
    </cfRule>
    <cfRule type="cellIs" dxfId="1414" priority="1425" stopIfTrue="1" operator="equal">
      <formula>0</formula>
    </cfRule>
    <cfRule type="cellIs" dxfId="1413" priority="1426" stopIfTrue="1" operator="greaterThan">
      <formula>0.0000001</formula>
    </cfRule>
    <cfRule type="cellIs" dxfId="1412" priority="1414" stopIfTrue="1" operator="greaterThan">
      <formula>0.0000001</formula>
    </cfRule>
    <cfRule type="cellIs" dxfId="1411" priority="1427" stopIfTrue="1" operator="equal">
      <formula>0</formula>
    </cfRule>
    <cfRule type="cellIs" dxfId="1410" priority="1413" stopIfTrue="1" operator="equal">
      <formula>0</formula>
    </cfRule>
    <cfRule type="cellIs" dxfId="1409" priority="1428" stopIfTrue="1" operator="greaterThan">
      <formula>0.0000001</formula>
    </cfRule>
    <cfRule type="cellIs" dxfId="1408" priority="1415" stopIfTrue="1" operator="equal">
      <formula>0</formula>
    </cfRule>
    <cfRule type="cellIs" dxfId="1407" priority="1535" stopIfTrue="1" operator="equal">
      <formula>0</formula>
    </cfRule>
    <cfRule type="cellIs" dxfId="1406" priority="1534" stopIfTrue="1" operator="greaterThan">
      <formula>0.0000001</formula>
    </cfRule>
    <cfRule type="cellIs" dxfId="1405" priority="1533" stopIfTrue="1" operator="equal">
      <formula>0</formula>
    </cfRule>
    <cfRule type="cellIs" dxfId="1404" priority="1532" stopIfTrue="1" operator="greaterThan">
      <formula>0.0000001</formula>
    </cfRule>
    <cfRule type="cellIs" dxfId="1403" priority="1531" stopIfTrue="1" operator="equal">
      <formula>0</formula>
    </cfRule>
    <cfRule type="cellIs" dxfId="1402" priority="1530" stopIfTrue="1" operator="greaterThan">
      <formula>0.0000001</formula>
    </cfRule>
    <cfRule type="cellIs" dxfId="1401" priority="1529" stopIfTrue="1" operator="equal">
      <formula>0</formula>
    </cfRule>
    <cfRule type="cellIs" dxfId="1400" priority="1528" stopIfTrue="1" operator="greaterThan">
      <formula>0.0000001</formula>
    </cfRule>
  </conditionalFormatting>
  <conditionalFormatting sqref="BM37:BQ37">
    <cfRule type="cellIs" dxfId="1399" priority="1516" stopIfTrue="1" operator="greaterThan">
      <formula>0.0000001</formula>
    </cfRule>
    <cfRule type="cellIs" dxfId="1398" priority="1515" stopIfTrue="1" operator="equal">
      <formula>0</formula>
    </cfRule>
    <cfRule type="cellIs" dxfId="1397" priority="1514" stopIfTrue="1" operator="greaterThan">
      <formula>0.0000001</formula>
    </cfRule>
    <cfRule type="cellIs" dxfId="1396" priority="1526" stopIfTrue="1" operator="greaterThan">
      <formula>0.0000001</formula>
    </cfRule>
    <cfRule type="cellIs" dxfId="1395" priority="1524" stopIfTrue="1" operator="greaterThan">
      <formula>0.0000001</formula>
    </cfRule>
    <cfRule type="cellIs" dxfId="1394" priority="1523" stopIfTrue="1" operator="equal">
      <formula>0</formula>
    </cfRule>
    <cfRule type="cellIs" dxfId="1393" priority="1522" stopIfTrue="1" operator="greaterThan">
      <formula>0.0000001</formula>
    </cfRule>
    <cfRule type="cellIs" dxfId="1392" priority="1521" stopIfTrue="1" operator="equal">
      <formula>0</formula>
    </cfRule>
    <cfRule type="cellIs" dxfId="1391" priority="1520" stopIfTrue="1" operator="greaterThan">
      <formula>0.0000001</formula>
    </cfRule>
    <cfRule type="cellIs" dxfId="1390" priority="1519" stopIfTrue="1" operator="equal">
      <formula>0</formula>
    </cfRule>
    <cfRule type="cellIs" dxfId="1389" priority="1518" stopIfTrue="1" operator="greaterThan">
      <formula>0.0000001</formula>
    </cfRule>
    <cfRule type="cellIs" dxfId="1388" priority="1517" stopIfTrue="1" operator="equal">
      <formula>0</formula>
    </cfRule>
  </conditionalFormatting>
  <conditionalFormatting sqref="BM39:BQ39">
    <cfRule type="cellIs" dxfId="1387" priority="1508" stopIfTrue="1" operator="greaterThan">
      <formula>0.0000001</formula>
    </cfRule>
    <cfRule type="cellIs" dxfId="1386" priority="1507" stopIfTrue="1" operator="equal">
      <formula>0</formula>
    </cfRule>
    <cfRule type="cellIs" dxfId="1385" priority="1506" stopIfTrue="1" operator="greaterThan">
      <formula>0.0000001</formula>
    </cfRule>
    <cfRule type="cellIs" dxfId="1384" priority="1504" stopIfTrue="1" operator="greaterThan">
      <formula>0.0000001</formula>
    </cfRule>
    <cfRule type="cellIs" dxfId="1383" priority="1503" stopIfTrue="1" operator="equal">
      <formula>0</formula>
    </cfRule>
    <cfRule type="cellIs" dxfId="1382" priority="1512" stopIfTrue="1" operator="greaterThan">
      <formula>0.0000001</formula>
    </cfRule>
    <cfRule type="cellIs" dxfId="1381" priority="1502" stopIfTrue="1" operator="greaterThan">
      <formula>0.0000001</formula>
    </cfRule>
    <cfRule type="cellIs" dxfId="1380" priority="1510" stopIfTrue="1" operator="greaterThan">
      <formula>0.0000001</formula>
    </cfRule>
    <cfRule type="cellIs" dxfId="1379" priority="1501" stopIfTrue="1" operator="equal">
      <formula>0</formula>
    </cfRule>
    <cfRule type="cellIs" dxfId="1378" priority="1500" stopIfTrue="1" operator="greaterThan">
      <formula>0.0000001</formula>
    </cfRule>
    <cfRule type="cellIs" dxfId="1377" priority="1505" stopIfTrue="1" operator="equal">
      <formula>0</formula>
    </cfRule>
    <cfRule type="cellIs" dxfId="1376" priority="1509" stopIfTrue="1" operator="equal">
      <formula>0</formula>
    </cfRule>
  </conditionalFormatting>
  <conditionalFormatting sqref="BM41:BQ41">
    <cfRule type="cellIs" dxfId="1375" priority="1487" stopIfTrue="1" operator="equal">
      <formula>0</formula>
    </cfRule>
    <cfRule type="cellIs" dxfId="1374" priority="1493" stopIfTrue="1" operator="equal">
      <formula>0</formula>
    </cfRule>
    <cfRule type="cellIs" dxfId="1373" priority="1494" stopIfTrue="1" operator="greaterThan">
      <formula>0.0000001</formula>
    </cfRule>
    <cfRule type="cellIs" dxfId="1372" priority="1495" stopIfTrue="1" operator="equal">
      <formula>0</formula>
    </cfRule>
    <cfRule type="cellIs" dxfId="1371" priority="1496" stopIfTrue="1" operator="greaterThan">
      <formula>0.0000001</formula>
    </cfRule>
    <cfRule type="cellIs" dxfId="1370" priority="1498" stopIfTrue="1" operator="greaterThan">
      <formula>0.0000001</formula>
    </cfRule>
    <cfRule type="cellIs" dxfId="1369" priority="1486" stopIfTrue="1" operator="greaterThan">
      <formula>0.0000001</formula>
    </cfRule>
    <cfRule type="cellIs" dxfId="1368" priority="1488" stopIfTrue="1" operator="greaterThan">
      <formula>0.0000001</formula>
    </cfRule>
    <cfRule type="cellIs" dxfId="1367" priority="1489" stopIfTrue="1" operator="equal">
      <formula>0</formula>
    </cfRule>
    <cfRule type="cellIs" dxfId="1366" priority="1490" stopIfTrue="1" operator="greaterThan">
      <formula>0.0000001</formula>
    </cfRule>
    <cfRule type="cellIs" dxfId="1365" priority="1491" stopIfTrue="1" operator="equal">
      <formula>0</formula>
    </cfRule>
    <cfRule type="cellIs" dxfId="1364" priority="1492" stopIfTrue="1" operator="greaterThan">
      <formula>0.0000001</formula>
    </cfRule>
  </conditionalFormatting>
  <conditionalFormatting sqref="BM43:BQ43">
    <cfRule type="cellIs" dxfId="1363" priority="1484" stopIfTrue="1" operator="greaterThan">
      <formula>0.0000001</formula>
    </cfRule>
    <cfRule type="cellIs" dxfId="1362" priority="1478" stopIfTrue="1" operator="greaterThan">
      <formula>0.0000001</formula>
    </cfRule>
    <cfRule type="cellIs" dxfId="1361" priority="1472" stopIfTrue="1" operator="greaterThan">
      <formula>0.0000001</formula>
    </cfRule>
    <cfRule type="cellIs" dxfId="1360" priority="1473" stopIfTrue="1" operator="equal">
      <formula>0</formula>
    </cfRule>
    <cfRule type="cellIs" dxfId="1359" priority="1474" stopIfTrue="1" operator="greaterThan">
      <formula>0.0000001</formula>
    </cfRule>
    <cfRule type="cellIs" dxfId="1358" priority="1475" stopIfTrue="1" operator="equal">
      <formula>0</formula>
    </cfRule>
    <cfRule type="cellIs" dxfId="1357" priority="1476" stopIfTrue="1" operator="greaterThan">
      <formula>0.0000001</formula>
    </cfRule>
    <cfRule type="cellIs" dxfId="1356" priority="1477" stopIfTrue="1" operator="equal">
      <formula>0</formula>
    </cfRule>
    <cfRule type="cellIs" dxfId="1355" priority="1479" stopIfTrue="1" operator="equal">
      <formula>0</formula>
    </cfRule>
    <cfRule type="cellIs" dxfId="1354" priority="1480" stopIfTrue="1" operator="greaterThan">
      <formula>0.0000001</formula>
    </cfRule>
    <cfRule type="cellIs" dxfId="1353" priority="1481" stopIfTrue="1" operator="equal">
      <formula>0</formula>
    </cfRule>
    <cfRule type="cellIs" dxfId="1352" priority="1482" stopIfTrue="1" operator="greaterThan">
      <formula>0.0000001</formula>
    </cfRule>
  </conditionalFormatting>
  <conditionalFormatting sqref="BM45:BQ45">
    <cfRule type="cellIs" dxfId="1351" priority="1468" stopIfTrue="1" operator="greaterThan">
      <formula>0.0000001</formula>
    </cfRule>
    <cfRule type="cellIs" dxfId="1350" priority="1470" stopIfTrue="1" operator="greaterThan">
      <formula>0.0000001</formula>
    </cfRule>
    <cfRule type="cellIs" dxfId="1349" priority="1467" stopIfTrue="1" operator="equal">
      <formula>0</formula>
    </cfRule>
    <cfRule type="cellIs" dxfId="1348" priority="1459" stopIfTrue="1" operator="equal">
      <formula>0</formula>
    </cfRule>
    <cfRule type="cellIs" dxfId="1347" priority="1458" stopIfTrue="1" operator="greaterThan">
      <formula>0.0000001</formula>
    </cfRule>
    <cfRule type="cellIs" dxfId="1346" priority="1460" stopIfTrue="1" operator="greaterThan">
      <formula>0.0000001</formula>
    </cfRule>
    <cfRule type="cellIs" dxfId="1345" priority="1461" stopIfTrue="1" operator="equal">
      <formula>0</formula>
    </cfRule>
    <cfRule type="cellIs" dxfId="1344" priority="1462" stopIfTrue="1" operator="greaterThan">
      <formula>0.0000001</formula>
    </cfRule>
    <cfRule type="cellIs" dxfId="1343" priority="1463" stopIfTrue="1" operator="equal">
      <formula>0</formula>
    </cfRule>
    <cfRule type="cellIs" dxfId="1342" priority="1464" stopIfTrue="1" operator="greaterThan">
      <formula>0.0000001</formula>
    </cfRule>
    <cfRule type="cellIs" dxfId="1341" priority="1465" stopIfTrue="1" operator="equal">
      <formula>0</formula>
    </cfRule>
    <cfRule type="cellIs" dxfId="1340" priority="1466" stopIfTrue="1" operator="greaterThan">
      <formula>0.0000001</formula>
    </cfRule>
  </conditionalFormatting>
  <conditionalFormatting sqref="BM17:BV17">
    <cfRule type="cellIs" dxfId="1339" priority="1385" stopIfTrue="1" operator="equal">
      <formula>0</formula>
    </cfRule>
  </conditionalFormatting>
  <conditionalFormatting sqref="BM19:BV19">
    <cfRule type="cellIs" dxfId="1338" priority="1371" stopIfTrue="1" operator="equal">
      <formula>0</formula>
    </cfRule>
  </conditionalFormatting>
  <conditionalFormatting sqref="BM21:BV21">
    <cfRule type="cellIs" dxfId="1337" priority="1357" stopIfTrue="1" operator="equal">
      <formula>0</formula>
    </cfRule>
  </conditionalFormatting>
  <conditionalFormatting sqref="BM23:BV23">
    <cfRule type="cellIs" dxfId="1336" priority="1343" stopIfTrue="1" operator="equal">
      <formula>0</formula>
    </cfRule>
  </conditionalFormatting>
  <conditionalFormatting sqref="BM25:BV25">
    <cfRule type="cellIs" dxfId="1335" priority="1329" stopIfTrue="1" operator="equal">
      <formula>0</formula>
    </cfRule>
  </conditionalFormatting>
  <conditionalFormatting sqref="BM27:BV27">
    <cfRule type="cellIs" dxfId="1334" priority="1315" stopIfTrue="1" operator="equal">
      <formula>0</formula>
    </cfRule>
  </conditionalFormatting>
  <conditionalFormatting sqref="BM29:BV29">
    <cfRule type="cellIs" dxfId="1333" priority="1301" stopIfTrue="1" operator="equal">
      <formula>0</formula>
    </cfRule>
  </conditionalFormatting>
  <conditionalFormatting sqref="BM31:BV31">
    <cfRule type="cellIs" dxfId="1332" priority="1399" stopIfTrue="1" operator="equal">
      <formula>0</formula>
    </cfRule>
  </conditionalFormatting>
  <conditionalFormatting sqref="BM33:BV33">
    <cfRule type="cellIs" dxfId="1331" priority="1273" stopIfTrue="1" operator="equal">
      <formula>0</formula>
    </cfRule>
  </conditionalFormatting>
  <conditionalFormatting sqref="BM35:BV35">
    <cfRule type="cellIs" dxfId="1330" priority="1259" stopIfTrue="1" operator="equal">
      <formula>0</formula>
    </cfRule>
  </conditionalFormatting>
  <conditionalFormatting sqref="BM37:BV37">
    <cfRule type="cellIs" dxfId="1329" priority="1245" stopIfTrue="1" operator="equal">
      <formula>0</formula>
    </cfRule>
  </conditionalFormatting>
  <conditionalFormatting sqref="BM39:BV39">
    <cfRule type="cellIs" dxfId="1328" priority="1231" stopIfTrue="1" operator="equal">
      <formula>0</formula>
    </cfRule>
  </conditionalFormatting>
  <conditionalFormatting sqref="BM41:BV41">
    <cfRule type="cellIs" dxfId="1327" priority="1217" stopIfTrue="1" operator="equal">
      <formula>0</formula>
    </cfRule>
  </conditionalFormatting>
  <conditionalFormatting sqref="BM43:BV43">
    <cfRule type="cellIs" dxfId="1326" priority="1203" stopIfTrue="1" operator="equal">
      <formula>0</formula>
    </cfRule>
  </conditionalFormatting>
  <conditionalFormatting sqref="BM45:BV45">
    <cfRule type="cellIs" dxfId="1325" priority="1189" stopIfTrue="1" operator="equal">
      <formula>0</formula>
    </cfRule>
  </conditionalFormatting>
  <conditionalFormatting sqref="BR17:BV17">
    <cfRule type="cellIs" dxfId="1324" priority="1374" stopIfTrue="1" operator="greaterThan">
      <formula>0.0000001</formula>
    </cfRule>
    <cfRule type="cellIs" dxfId="1323" priority="1379" stopIfTrue="1" operator="equal">
      <formula>0</formula>
    </cfRule>
    <cfRule type="cellIs" dxfId="1322" priority="1378" stopIfTrue="1" operator="greaterThan">
      <formula>0.0000001</formula>
    </cfRule>
    <cfRule type="cellIs" dxfId="1321" priority="1380" stopIfTrue="1" operator="greaterThan">
      <formula>0.0000001</formula>
    </cfRule>
    <cfRule type="cellIs" dxfId="1320" priority="1382" stopIfTrue="1" operator="greaterThan">
      <formula>0.0000001</formula>
    </cfRule>
    <cfRule type="cellIs" dxfId="1319" priority="1383" stopIfTrue="1" operator="equal">
      <formula>0</formula>
    </cfRule>
    <cfRule type="cellIs" dxfId="1318" priority="1384" stopIfTrue="1" operator="greaterThan">
      <formula>0.0000001</formula>
    </cfRule>
    <cfRule type="cellIs" dxfId="1317" priority="1377" stopIfTrue="1" operator="equal">
      <formula>0</formula>
    </cfRule>
    <cfRule type="cellIs" dxfId="1316" priority="1386" stopIfTrue="1" operator="greaterThan">
      <formula>0.0000001</formula>
    </cfRule>
    <cfRule type="cellIs" dxfId="1315" priority="1376" stopIfTrue="1" operator="greaterThan">
      <formula>0.0000001</formula>
    </cfRule>
    <cfRule type="cellIs" dxfId="1314" priority="1375" stopIfTrue="1" operator="equal">
      <formula>0</formula>
    </cfRule>
    <cfRule type="cellIs" dxfId="1313" priority="1381" stopIfTrue="1" operator="equal">
      <formula>0</formula>
    </cfRule>
  </conditionalFormatting>
  <conditionalFormatting sqref="BR19:BV19">
    <cfRule type="cellIs" dxfId="1312" priority="1363" stopIfTrue="1" operator="equal">
      <formula>0</formula>
    </cfRule>
    <cfRule type="cellIs" dxfId="1311" priority="1362" stopIfTrue="1" operator="greaterThan">
      <formula>0.0000001</formula>
    </cfRule>
    <cfRule type="cellIs" dxfId="1310" priority="1361" stopIfTrue="1" operator="equal">
      <formula>0</formula>
    </cfRule>
    <cfRule type="cellIs" dxfId="1309" priority="1360" stopIfTrue="1" operator="greaterThan">
      <formula>0.0000001</formula>
    </cfRule>
    <cfRule type="cellIs" dxfId="1308" priority="1372" stopIfTrue="1" operator="greaterThan">
      <formula>0.0000001</formula>
    </cfRule>
    <cfRule type="cellIs" dxfId="1307" priority="1370" stopIfTrue="1" operator="greaterThan">
      <formula>0.0000001</formula>
    </cfRule>
    <cfRule type="cellIs" dxfId="1306" priority="1369" stopIfTrue="1" operator="equal">
      <formula>0</formula>
    </cfRule>
    <cfRule type="cellIs" dxfId="1305" priority="1368" stopIfTrue="1" operator="greaterThan">
      <formula>0.0000001</formula>
    </cfRule>
    <cfRule type="cellIs" dxfId="1304" priority="1367" stopIfTrue="1" operator="equal">
      <formula>0</formula>
    </cfRule>
    <cfRule type="cellIs" dxfId="1303" priority="1366" stopIfTrue="1" operator="greaterThan">
      <formula>0.0000001</formula>
    </cfRule>
    <cfRule type="cellIs" dxfId="1302" priority="1365" stopIfTrue="1" operator="equal">
      <formula>0</formula>
    </cfRule>
    <cfRule type="cellIs" dxfId="1301" priority="1364" stopIfTrue="1" operator="greaterThan">
      <formula>0.0000001</formula>
    </cfRule>
  </conditionalFormatting>
  <conditionalFormatting sqref="BR21:BV21">
    <cfRule type="cellIs" dxfId="1300" priority="1354" stopIfTrue="1" operator="greaterThan">
      <formula>0.0000001</formula>
    </cfRule>
    <cfRule type="cellIs" dxfId="1299" priority="1348" stopIfTrue="1" operator="greaterThan">
      <formula>0.0000001</formula>
    </cfRule>
    <cfRule type="cellIs" dxfId="1298" priority="1349" stopIfTrue="1" operator="equal">
      <formula>0</formula>
    </cfRule>
    <cfRule type="cellIs" dxfId="1297" priority="1350" stopIfTrue="1" operator="greaterThan">
      <formula>0.0000001</formula>
    </cfRule>
    <cfRule type="cellIs" dxfId="1296" priority="1351" stopIfTrue="1" operator="equal">
      <formula>0</formula>
    </cfRule>
    <cfRule type="cellIs" dxfId="1295" priority="1352" stopIfTrue="1" operator="greaterThan">
      <formula>0.0000001</formula>
    </cfRule>
    <cfRule type="cellIs" dxfId="1294" priority="1346" stopIfTrue="1" operator="greaterThan">
      <formula>0.0000001</formula>
    </cfRule>
    <cfRule type="cellIs" dxfId="1293" priority="1353" stopIfTrue="1" operator="equal">
      <formula>0</formula>
    </cfRule>
    <cfRule type="cellIs" dxfId="1292" priority="1355" stopIfTrue="1" operator="equal">
      <formula>0</formula>
    </cfRule>
    <cfRule type="cellIs" dxfId="1291" priority="1356" stopIfTrue="1" operator="greaterThan">
      <formula>0.0000001</formula>
    </cfRule>
    <cfRule type="cellIs" dxfId="1290" priority="1358" stopIfTrue="1" operator="greaterThan">
      <formula>0.0000001</formula>
    </cfRule>
    <cfRule type="cellIs" dxfId="1289" priority="1347" stopIfTrue="1" operator="equal">
      <formula>0</formula>
    </cfRule>
  </conditionalFormatting>
  <conditionalFormatting sqref="BR23:BV23">
    <cfRule type="cellIs" dxfId="1288" priority="1337" stopIfTrue="1" operator="equal">
      <formula>0</formula>
    </cfRule>
    <cfRule type="cellIs" dxfId="1287" priority="1335" stopIfTrue="1" operator="equal">
      <formula>0</formula>
    </cfRule>
    <cfRule type="cellIs" dxfId="1286" priority="1334" stopIfTrue="1" operator="greaterThan">
      <formula>0.0000001</formula>
    </cfRule>
    <cfRule type="cellIs" dxfId="1285" priority="1333" stopIfTrue="1" operator="equal">
      <formula>0</formula>
    </cfRule>
    <cfRule type="cellIs" dxfId="1284" priority="1332" stopIfTrue="1" operator="greaterThan">
      <formula>0.0000001</formula>
    </cfRule>
    <cfRule type="cellIs" dxfId="1283" priority="1344" stopIfTrue="1" operator="greaterThan">
      <formula>0.0000001</formula>
    </cfRule>
    <cfRule type="cellIs" dxfId="1282" priority="1336" stopIfTrue="1" operator="greaterThan">
      <formula>0.0000001</formula>
    </cfRule>
    <cfRule type="cellIs" dxfId="1281" priority="1342" stopIfTrue="1" operator="greaterThan">
      <formula>0.0000001</formula>
    </cfRule>
    <cfRule type="cellIs" dxfId="1280" priority="1341" stopIfTrue="1" operator="equal">
      <formula>0</formula>
    </cfRule>
    <cfRule type="cellIs" dxfId="1279" priority="1340" stopIfTrue="1" operator="greaterThan">
      <formula>0.0000001</formula>
    </cfRule>
    <cfRule type="cellIs" dxfId="1278" priority="1339" stopIfTrue="1" operator="equal">
      <formula>0</formula>
    </cfRule>
    <cfRule type="cellIs" dxfId="1277" priority="1338" stopIfTrue="1" operator="greaterThan">
      <formula>0.0000001</formula>
    </cfRule>
  </conditionalFormatting>
  <conditionalFormatting sqref="BR25:BV25">
    <cfRule type="cellIs" dxfId="1276" priority="1325" stopIfTrue="1" operator="equal">
      <formula>0</formula>
    </cfRule>
    <cfRule type="cellIs" dxfId="1275" priority="1324" stopIfTrue="1" operator="greaterThan">
      <formula>0.0000001</formula>
    </cfRule>
    <cfRule type="cellIs" dxfId="1274" priority="1321" stopIfTrue="1" operator="equal">
      <formula>0</formula>
    </cfRule>
    <cfRule type="cellIs" dxfId="1273" priority="1320" stopIfTrue="1" operator="greaterThan">
      <formula>0.0000001</formula>
    </cfRule>
    <cfRule type="cellIs" dxfId="1272" priority="1319" stopIfTrue="1" operator="equal">
      <formula>0</formula>
    </cfRule>
    <cfRule type="cellIs" dxfId="1271" priority="1318" stopIfTrue="1" operator="greaterThan">
      <formula>0.0000001</formula>
    </cfRule>
    <cfRule type="cellIs" dxfId="1270" priority="1322" stopIfTrue="1" operator="greaterThan">
      <formula>0.0000001</formula>
    </cfRule>
    <cfRule type="cellIs" dxfId="1269" priority="1323" stopIfTrue="1" operator="equal">
      <formula>0</formula>
    </cfRule>
    <cfRule type="cellIs" dxfId="1268" priority="1330" stopIfTrue="1" operator="greaterThan">
      <formula>0.0000001</formula>
    </cfRule>
    <cfRule type="cellIs" dxfId="1267" priority="1328" stopIfTrue="1" operator="greaterThan">
      <formula>0.0000001</formula>
    </cfRule>
    <cfRule type="cellIs" dxfId="1266" priority="1327" stopIfTrue="1" operator="equal">
      <formula>0</formula>
    </cfRule>
    <cfRule type="cellIs" dxfId="1265" priority="1326" stopIfTrue="1" operator="greaterThan">
      <formula>0.0000001</formula>
    </cfRule>
  </conditionalFormatting>
  <conditionalFormatting sqref="BR27:BV27">
    <cfRule type="cellIs" dxfId="1264" priority="1306" stopIfTrue="1" operator="greaterThan">
      <formula>0.0000001</formula>
    </cfRule>
    <cfRule type="cellIs" dxfId="1263" priority="1304" stopIfTrue="1" operator="greaterThan">
      <formula>0.0000001</formula>
    </cfRule>
    <cfRule type="cellIs" dxfId="1262" priority="1307" stopIfTrue="1" operator="equal">
      <formula>0</formula>
    </cfRule>
    <cfRule type="cellIs" dxfId="1261" priority="1308" stopIfTrue="1" operator="greaterThan">
      <formula>0.0000001</formula>
    </cfRule>
    <cfRule type="cellIs" dxfId="1260" priority="1309" stopIfTrue="1" operator="equal">
      <formula>0</formula>
    </cfRule>
    <cfRule type="cellIs" dxfId="1259" priority="1310" stopIfTrue="1" operator="greaterThan">
      <formula>0.0000001</formula>
    </cfRule>
    <cfRule type="cellIs" dxfId="1258" priority="1311" stopIfTrue="1" operator="equal">
      <formula>0</formula>
    </cfRule>
    <cfRule type="cellIs" dxfId="1257" priority="1313" stopIfTrue="1" operator="equal">
      <formula>0</formula>
    </cfRule>
    <cfRule type="cellIs" dxfId="1256" priority="1314" stopIfTrue="1" operator="greaterThan">
      <formula>0.0000001</formula>
    </cfRule>
    <cfRule type="cellIs" dxfId="1255" priority="1316" stopIfTrue="1" operator="greaterThan">
      <formula>0.0000001</formula>
    </cfRule>
    <cfRule type="cellIs" dxfId="1254" priority="1312" stopIfTrue="1" operator="greaterThan">
      <formula>0.0000001</formula>
    </cfRule>
    <cfRule type="cellIs" dxfId="1253" priority="1305" stopIfTrue="1" operator="equal">
      <formula>0</formula>
    </cfRule>
  </conditionalFormatting>
  <conditionalFormatting sqref="BR29:BV29">
    <cfRule type="cellIs" dxfId="1252" priority="1299" stopIfTrue="1" operator="equal">
      <formula>0</formula>
    </cfRule>
    <cfRule type="cellIs" dxfId="1251" priority="1298" stopIfTrue="1" operator="greaterThan">
      <formula>0.0000001</formula>
    </cfRule>
    <cfRule type="cellIs" dxfId="1250" priority="1297" stopIfTrue="1" operator="equal">
      <formula>0</formula>
    </cfRule>
    <cfRule type="cellIs" dxfId="1249" priority="1302" stopIfTrue="1" operator="greaterThan">
      <formula>0.0000001</formula>
    </cfRule>
    <cfRule type="cellIs" dxfId="1248" priority="1293" stopIfTrue="1" operator="equal">
      <formula>0</formula>
    </cfRule>
    <cfRule type="cellIs" dxfId="1247" priority="1295" stopIfTrue="1" operator="equal">
      <formula>0</formula>
    </cfRule>
    <cfRule type="cellIs" dxfId="1246" priority="1296" stopIfTrue="1" operator="greaterThan">
      <formula>0.0000001</formula>
    </cfRule>
    <cfRule type="cellIs" dxfId="1245" priority="1294" stopIfTrue="1" operator="greaterThan">
      <formula>0.0000001</formula>
    </cfRule>
    <cfRule type="cellIs" dxfId="1244" priority="1292" stopIfTrue="1" operator="greaterThan">
      <formula>0.0000001</formula>
    </cfRule>
    <cfRule type="cellIs" dxfId="1243" priority="1291" stopIfTrue="1" operator="equal">
      <formula>0</formula>
    </cfRule>
    <cfRule type="cellIs" dxfId="1242" priority="1290" stopIfTrue="1" operator="greaterThan">
      <formula>0.0000001</formula>
    </cfRule>
    <cfRule type="cellIs" dxfId="1241" priority="1300" stopIfTrue="1" operator="greaterThan">
      <formula>0.0000001</formula>
    </cfRule>
  </conditionalFormatting>
  <conditionalFormatting sqref="BR31:BV31">
    <cfRule type="cellIs" dxfId="1240" priority="1397" stopIfTrue="1" operator="equal">
      <formula>0</formula>
    </cfRule>
    <cfRule type="cellIs" dxfId="1239" priority="1396" stopIfTrue="1" operator="greaterThan">
      <formula>0.0000001</formula>
    </cfRule>
    <cfRule type="cellIs" dxfId="1238" priority="1395" stopIfTrue="1" operator="equal">
      <formula>0</formula>
    </cfRule>
    <cfRule type="cellIs" dxfId="1237" priority="1394" stopIfTrue="1" operator="greaterThan">
      <formula>0.0000001</formula>
    </cfRule>
    <cfRule type="cellIs" dxfId="1236" priority="1393" stopIfTrue="1" operator="equal">
      <formula>0</formula>
    </cfRule>
    <cfRule type="cellIs" dxfId="1235" priority="1392" stopIfTrue="1" operator="greaterThan">
      <formula>0.0000001</formula>
    </cfRule>
    <cfRule type="cellIs" dxfId="1234" priority="1391" stopIfTrue="1" operator="equal">
      <formula>0</formula>
    </cfRule>
    <cfRule type="cellIs" dxfId="1233" priority="1390" stopIfTrue="1" operator="greaterThan">
      <formula>0.0000001</formula>
    </cfRule>
    <cfRule type="cellIs" dxfId="1232" priority="1389" stopIfTrue="1" operator="equal">
      <formula>0</formula>
    </cfRule>
    <cfRule type="cellIs" dxfId="1231" priority="1388" stopIfTrue="1" operator="greaterThan">
      <formula>0.0000001</formula>
    </cfRule>
    <cfRule type="cellIs" dxfId="1230" priority="1387" stopIfTrue="1" operator="equal">
      <formula>0</formula>
    </cfRule>
    <cfRule type="cellIs" dxfId="1229" priority="1288" stopIfTrue="1" operator="greaterThan">
      <formula>0.0000001</formula>
    </cfRule>
    <cfRule type="cellIs" dxfId="1228" priority="1287" stopIfTrue="1" operator="equal">
      <formula>0</formula>
    </cfRule>
    <cfRule type="cellIs" dxfId="1227" priority="1286" stopIfTrue="1" operator="greaterThan">
      <formula>0.0000001</formula>
    </cfRule>
    <cfRule type="cellIs" dxfId="1226" priority="1285" stopIfTrue="1" operator="equal">
      <formula>0</formula>
    </cfRule>
    <cfRule type="cellIs" dxfId="1225" priority="1284" stopIfTrue="1" operator="greaterThan">
      <formula>0.0000001</formula>
    </cfRule>
    <cfRule type="cellIs" dxfId="1224" priority="1283" stopIfTrue="1" operator="equal">
      <formula>0</formula>
    </cfRule>
    <cfRule type="cellIs" dxfId="1223" priority="1282" stopIfTrue="1" operator="greaterThan">
      <formula>0.0000001</formula>
    </cfRule>
    <cfRule type="cellIs" dxfId="1222" priority="1281" stopIfTrue="1" operator="equal">
      <formula>0</formula>
    </cfRule>
    <cfRule type="cellIs" dxfId="1221" priority="1280" stopIfTrue="1" operator="greaterThan">
      <formula>0.0000001</formula>
    </cfRule>
    <cfRule type="cellIs" dxfId="1220" priority="1279" stopIfTrue="1" operator="equal">
      <formula>0</formula>
    </cfRule>
    <cfRule type="cellIs" dxfId="1219" priority="1278" stopIfTrue="1" operator="greaterThan">
      <formula>0.0000001</formula>
    </cfRule>
    <cfRule type="cellIs" dxfId="1218" priority="1277" stopIfTrue="1" operator="equal">
      <formula>0</formula>
    </cfRule>
    <cfRule type="cellIs" dxfId="1217" priority="1276" stopIfTrue="1" operator="greaterThan">
      <formula>0.0000001</formula>
    </cfRule>
    <cfRule type="cellIs" dxfId="1216" priority="1400" stopIfTrue="1" operator="greaterThan">
      <formula>0.0000001</formula>
    </cfRule>
    <cfRule type="cellIs" dxfId="1215" priority="1398" stopIfTrue="1" operator="greaterThan">
      <formula>0.0000001</formula>
    </cfRule>
  </conditionalFormatting>
  <conditionalFormatting sqref="BR33:BV33">
    <cfRule type="cellIs" dxfId="1214" priority="1175" stopIfTrue="1" operator="equal">
      <formula>0</formula>
    </cfRule>
    <cfRule type="cellIs" dxfId="1213" priority="1268" stopIfTrue="1" operator="greaterThan">
      <formula>0.0000001</formula>
    </cfRule>
    <cfRule type="cellIs" dxfId="1212" priority="1270" stopIfTrue="1" operator="greaterThan">
      <formula>0.0000001</formula>
    </cfRule>
    <cfRule type="cellIs" dxfId="1211" priority="1166" stopIfTrue="1" operator="greaterThan">
      <formula>0.0000001</formula>
    </cfRule>
    <cfRule type="cellIs" dxfId="1210" priority="1165" stopIfTrue="1" operator="equal">
      <formula>0</formula>
    </cfRule>
    <cfRule type="cellIs" dxfId="1209" priority="1164" stopIfTrue="1" operator="greaterThan">
      <formula>0.0000001</formula>
    </cfRule>
    <cfRule type="cellIs" dxfId="1208" priority="1163" stopIfTrue="1" operator="equal">
      <formula>0</formula>
    </cfRule>
    <cfRule type="cellIs" dxfId="1207" priority="1162" stopIfTrue="1" operator="greaterThan">
      <formula>0.0000001</formula>
    </cfRule>
    <cfRule type="cellIs" dxfId="1206" priority="1161" stopIfTrue="1" operator="equal">
      <formula>0</formula>
    </cfRule>
    <cfRule type="cellIs" dxfId="1205" priority="1160" stopIfTrue="1" operator="greaterThan">
      <formula>0.0000001</formula>
    </cfRule>
    <cfRule type="cellIs" dxfId="1204" priority="1159" stopIfTrue="1" operator="equal">
      <formula>0</formula>
    </cfRule>
    <cfRule type="cellIs" dxfId="1203" priority="1158" stopIfTrue="1" operator="greaterThan">
      <formula>0.0000001</formula>
    </cfRule>
    <cfRule type="cellIs" dxfId="1202" priority="1157" stopIfTrue="1" operator="equal">
      <formula>0</formula>
    </cfRule>
    <cfRule type="cellIs" dxfId="1201" priority="1156" stopIfTrue="1" operator="greaterThan">
      <formula>0.0000001</formula>
    </cfRule>
    <cfRule type="cellIs" dxfId="1200" priority="1272" stopIfTrue="1" operator="greaterThan">
      <formula>0.0000001</formula>
    </cfRule>
    <cfRule type="cellIs" dxfId="1199" priority="1155" stopIfTrue="1" operator="equal">
      <formula>0</formula>
    </cfRule>
    <cfRule type="cellIs" dxfId="1198" priority="1269" stopIfTrue="1" operator="equal">
      <formula>0</formula>
    </cfRule>
    <cfRule type="cellIs" dxfId="1197" priority="1154" stopIfTrue="1" operator="greaterThan">
      <formula>0.0000001</formula>
    </cfRule>
    <cfRule type="cellIs" dxfId="1196" priority="1153" stopIfTrue="1" operator="equal">
      <formula>0</formula>
    </cfRule>
    <cfRule type="cellIs" dxfId="1195" priority="1267" stopIfTrue="1" operator="equal">
      <formula>0</formula>
    </cfRule>
    <cfRule type="cellIs" dxfId="1194" priority="1266" stopIfTrue="1" operator="greaterThan">
      <formula>0.0000001</formula>
    </cfRule>
    <cfRule type="cellIs" dxfId="1193" priority="1265" stopIfTrue="1" operator="equal">
      <formula>0</formula>
    </cfRule>
    <cfRule type="cellIs" dxfId="1192" priority="1152" stopIfTrue="1" operator="greaterThan">
      <formula>0.0000001</formula>
    </cfRule>
    <cfRule type="cellIs" dxfId="1191" priority="1264" stopIfTrue="1" operator="greaterThan">
      <formula>0.0000001</formula>
    </cfRule>
    <cfRule type="cellIs" dxfId="1190" priority="1263" stopIfTrue="1" operator="equal">
      <formula>0</formula>
    </cfRule>
    <cfRule type="cellIs" dxfId="1189" priority="1274" stopIfTrue="1" operator="greaterThan">
      <formula>0.0000001</formula>
    </cfRule>
    <cfRule type="cellIs" dxfId="1188" priority="1261" stopIfTrue="1" operator="equal">
      <formula>0</formula>
    </cfRule>
    <cfRule type="cellIs" dxfId="1187" priority="1271" stopIfTrue="1" operator="equal">
      <formula>0</formula>
    </cfRule>
    <cfRule type="cellIs" dxfId="1186" priority="1262" stopIfTrue="1" operator="greaterThan">
      <formula>0.0000001</formula>
    </cfRule>
    <cfRule type="cellIs" dxfId="1185" priority="1150" stopIfTrue="1" operator="greaterThan">
      <formula>0.0000001</formula>
    </cfRule>
    <cfRule type="cellIs" dxfId="1184" priority="1176" stopIfTrue="1" operator="greaterThan">
      <formula>0.0000001</formula>
    </cfRule>
    <cfRule type="cellIs" dxfId="1183" priority="1151" stopIfTrue="1" operator="equal">
      <formula>0</formula>
    </cfRule>
    <cfRule type="cellIs" dxfId="1182" priority="1174" stopIfTrue="1" operator="greaterThan">
      <formula>0.0000001</formula>
    </cfRule>
    <cfRule type="cellIs" dxfId="1181" priority="1173" stopIfTrue="1" operator="equal">
      <formula>0</formula>
    </cfRule>
    <cfRule type="cellIs" dxfId="1180" priority="1172" stopIfTrue="1" operator="greaterThan">
      <formula>0.0000001</formula>
    </cfRule>
    <cfRule type="cellIs" dxfId="1179" priority="1171" stopIfTrue="1" operator="equal">
      <formula>0</formula>
    </cfRule>
    <cfRule type="cellIs" dxfId="1178" priority="1170" stopIfTrue="1" operator="greaterThan">
      <formula>0.0000001</formula>
    </cfRule>
    <cfRule type="cellIs" dxfId="1177" priority="1169" stopIfTrue="1" operator="equal">
      <formula>0</formula>
    </cfRule>
    <cfRule type="cellIs" dxfId="1176" priority="1168" stopIfTrue="1" operator="greaterThan">
      <formula>0.0000001</formula>
    </cfRule>
    <cfRule type="cellIs" dxfId="1175" priority="1167" stopIfTrue="1" operator="equal">
      <formula>0</formula>
    </cfRule>
  </conditionalFormatting>
  <conditionalFormatting sqref="BR35:BV35">
    <cfRule type="cellIs" dxfId="1174" priority="1257" stopIfTrue="1" operator="equal">
      <formula>0</formula>
    </cfRule>
    <cfRule type="cellIs" dxfId="1173" priority="1256" stopIfTrue="1" operator="greaterThan">
      <formula>0.0000001</formula>
    </cfRule>
    <cfRule type="cellIs" dxfId="1172" priority="1247" stopIfTrue="1" operator="equal">
      <formula>0</formula>
    </cfRule>
    <cfRule type="cellIs" dxfId="1171" priority="1248" stopIfTrue="1" operator="greaterThan">
      <formula>0.0000001</formula>
    </cfRule>
    <cfRule type="cellIs" dxfId="1170" priority="1249" stopIfTrue="1" operator="equal">
      <formula>0</formula>
    </cfRule>
    <cfRule type="cellIs" dxfId="1169" priority="1250" stopIfTrue="1" operator="greaterThan">
      <formula>0.0000001</formula>
    </cfRule>
    <cfRule type="cellIs" dxfId="1168" priority="1251" stopIfTrue="1" operator="equal">
      <formula>0</formula>
    </cfRule>
    <cfRule type="cellIs" dxfId="1167" priority="1252" stopIfTrue="1" operator="greaterThan">
      <formula>0.0000001</formula>
    </cfRule>
    <cfRule type="cellIs" dxfId="1166" priority="1253" stopIfTrue="1" operator="equal">
      <formula>0</formula>
    </cfRule>
    <cfRule type="cellIs" dxfId="1165" priority="1254" stopIfTrue="1" operator="greaterThan">
      <formula>0.0000001</formula>
    </cfRule>
    <cfRule type="cellIs" dxfId="1164" priority="1148" stopIfTrue="1" operator="greaterThan">
      <formula>0.0000001</formula>
    </cfRule>
    <cfRule type="cellIs" dxfId="1163" priority="1147" stopIfTrue="1" operator="equal">
      <formula>0</formula>
    </cfRule>
    <cfRule type="cellIs" dxfId="1162" priority="1146" stopIfTrue="1" operator="greaterThan">
      <formula>0.0000001</formula>
    </cfRule>
    <cfRule type="cellIs" dxfId="1161" priority="1145" stopIfTrue="1" operator="equal">
      <formula>0</formula>
    </cfRule>
    <cfRule type="cellIs" dxfId="1160" priority="1144" stopIfTrue="1" operator="greaterThan">
      <formula>0.0000001</formula>
    </cfRule>
    <cfRule type="cellIs" dxfId="1159" priority="1143" stopIfTrue="1" operator="equal">
      <formula>0</formula>
    </cfRule>
    <cfRule type="cellIs" dxfId="1158" priority="1142" stopIfTrue="1" operator="greaterThan">
      <formula>0.0000001</formula>
    </cfRule>
    <cfRule type="cellIs" dxfId="1157" priority="1141" stopIfTrue="1" operator="equal">
      <formula>0</formula>
    </cfRule>
    <cfRule type="cellIs" dxfId="1156" priority="1140" stopIfTrue="1" operator="greaterThan">
      <formula>0.0000001</formula>
    </cfRule>
    <cfRule type="cellIs" dxfId="1155" priority="1139" stopIfTrue="1" operator="equal">
      <formula>0</formula>
    </cfRule>
    <cfRule type="cellIs" dxfId="1154" priority="1138" stopIfTrue="1" operator="greaterThan">
      <formula>0.0000001</formula>
    </cfRule>
    <cfRule type="cellIs" dxfId="1153" priority="1137" stopIfTrue="1" operator="equal">
      <formula>0</formula>
    </cfRule>
    <cfRule type="cellIs" dxfId="1152" priority="1136" stopIfTrue="1" operator="greaterThan">
      <formula>0.0000001</formula>
    </cfRule>
    <cfRule type="cellIs" dxfId="1151" priority="1135" stopIfTrue="1" operator="equal">
      <formula>0</formula>
    </cfRule>
    <cfRule type="cellIs" dxfId="1150" priority="1134" stopIfTrue="1" operator="greaterThan">
      <formula>0.0000001</formula>
    </cfRule>
    <cfRule type="cellIs" dxfId="1149" priority="1133" stopIfTrue="1" operator="equal">
      <formula>0</formula>
    </cfRule>
    <cfRule type="cellIs" dxfId="1148" priority="1132" stopIfTrue="1" operator="greaterThan">
      <formula>0.0000001</formula>
    </cfRule>
    <cfRule type="cellIs" dxfId="1147" priority="1131" stopIfTrue="1" operator="equal">
      <formula>0</formula>
    </cfRule>
    <cfRule type="cellIs" dxfId="1146" priority="1130" stopIfTrue="1" operator="greaterThan">
      <formula>0.0000001</formula>
    </cfRule>
    <cfRule type="cellIs" dxfId="1145" priority="1129" stopIfTrue="1" operator="equal">
      <formula>0</formula>
    </cfRule>
    <cfRule type="cellIs" dxfId="1144" priority="1128" stopIfTrue="1" operator="greaterThan">
      <formula>0.0000001</formula>
    </cfRule>
    <cfRule type="cellIs" dxfId="1143" priority="1127" stopIfTrue="1" operator="equal">
      <formula>0</formula>
    </cfRule>
    <cfRule type="cellIs" dxfId="1142" priority="1126" stopIfTrue="1" operator="greaterThan">
      <formula>0.0000001</formula>
    </cfRule>
    <cfRule type="cellIs" dxfId="1141" priority="1125" stopIfTrue="1" operator="equal">
      <formula>0</formula>
    </cfRule>
    <cfRule type="cellIs" dxfId="1140" priority="1124" stopIfTrue="1" operator="greaterThan">
      <formula>0.0000001</formula>
    </cfRule>
    <cfRule type="cellIs" dxfId="1139" priority="1123" stopIfTrue="1" operator="equal">
      <formula>0</formula>
    </cfRule>
    <cfRule type="cellIs" dxfId="1138" priority="1122" stopIfTrue="1" operator="greaterThan">
      <formula>0.0000001</formula>
    </cfRule>
    <cfRule type="cellIs" dxfId="1137" priority="1260" stopIfTrue="1" operator="greaterThan">
      <formula>0.0000001</formula>
    </cfRule>
    <cfRule type="cellIs" dxfId="1136" priority="1255" stopIfTrue="1" operator="equal">
      <formula>0</formula>
    </cfRule>
    <cfRule type="cellIs" dxfId="1135" priority="1258" stopIfTrue="1" operator="greaterThan">
      <formula>0.0000001</formula>
    </cfRule>
  </conditionalFormatting>
  <conditionalFormatting sqref="BR37:BV37">
    <cfRule type="cellIs" dxfId="1134" priority="1244" stopIfTrue="1" operator="greaterThan">
      <formula>0.0000001</formula>
    </cfRule>
    <cfRule type="cellIs" dxfId="1133" priority="1243" stopIfTrue="1" operator="equal">
      <formula>0</formula>
    </cfRule>
    <cfRule type="cellIs" dxfId="1132" priority="1242" stopIfTrue="1" operator="greaterThan">
      <formula>0.0000001</formula>
    </cfRule>
    <cfRule type="cellIs" dxfId="1131" priority="1241" stopIfTrue="1" operator="equal">
      <formula>0</formula>
    </cfRule>
    <cfRule type="cellIs" dxfId="1130" priority="1240" stopIfTrue="1" operator="greaterThan">
      <formula>0.0000001</formula>
    </cfRule>
    <cfRule type="cellIs" dxfId="1129" priority="1239" stopIfTrue="1" operator="equal">
      <formula>0</formula>
    </cfRule>
    <cfRule type="cellIs" dxfId="1128" priority="1238" stopIfTrue="1" operator="greaterThan">
      <formula>0.0000001</formula>
    </cfRule>
    <cfRule type="cellIs" dxfId="1127" priority="1237" stopIfTrue="1" operator="equal">
      <formula>0</formula>
    </cfRule>
    <cfRule type="cellIs" dxfId="1126" priority="1236" stopIfTrue="1" operator="greaterThan">
      <formula>0.0000001</formula>
    </cfRule>
    <cfRule type="cellIs" dxfId="1125" priority="1235" stopIfTrue="1" operator="equal">
      <formula>0</formula>
    </cfRule>
    <cfRule type="cellIs" dxfId="1124" priority="1234" stopIfTrue="1" operator="greaterThan">
      <formula>0.0000001</formula>
    </cfRule>
    <cfRule type="cellIs" dxfId="1123" priority="1246" stopIfTrue="1" operator="greaterThan">
      <formula>0.0000001</formula>
    </cfRule>
  </conditionalFormatting>
  <conditionalFormatting sqref="BR39:BV39">
    <cfRule type="cellIs" dxfId="1122" priority="1232" stopIfTrue="1" operator="greaterThan">
      <formula>0.0000001</formula>
    </cfRule>
    <cfRule type="cellIs" dxfId="1121" priority="1230" stopIfTrue="1" operator="greaterThan">
      <formula>0.0000001</formula>
    </cfRule>
    <cfRule type="cellIs" dxfId="1120" priority="1229" stopIfTrue="1" operator="equal">
      <formula>0</formula>
    </cfRule>
    <cfRule type="cellIs" dxfId="1119" priority="1228" stopIfTrue="1" operator="greaterThan">
      <formula>0.0000001</formula>
    </cfRule>
    <cfRule type="cellIs" dxfId="1118" priority="1227" stopIfTrue="1" operator="equal">
      <formula>0</formula>
    </cfRule>
    <cfRule type="cellIs" dxfId="1117" priority="1226" stopIfTrue="1" operator="greaterThan">
      <formula>0.0000001</formula>
    </cfRule>
    <cfRule type="cellIs" dxfId="1116" priority="1225" stopIfTrue="1" operator="equal">
      <formula>0</formula>
    </cfRule>
    <cfRule type="cellIs" dxfId="1115" priority="1224" stopIfTrue="1" operator="greaterThan">
      <formula>0.0000001</formula>
    </cfRule>
    <cfRule type="cellIs" dxfId="1114" priority="1222" stopIfTrue="1" operator="greaterThan">
      <formula>0.0000001</formula>
    </cfRule>
    <cfRule type="cellIs" dxfId="1113" priority="1221" stopIfTrue="1" operator="equal">
      <formula>0</formula>
    </cfRule>
    <cfRule type="cellIs" dxfId="1112" priority="1220" stopIfTrue="1" operator="greaterThan">
      <formula>0.0000001</formula>
    </cfRule>
    <cfRule type="cellIs" dxfId="1111" priority="1223" stopIfTrue="1" operator="equal">
      <formula>0</formula>
    </cfRule>
  </conditionalFormatting>
  <conditionalFormatting sqref="BR41:BV41">
    <cfRule type="cellIs" dxfId="1110" priority="1215" stopIfTrue="1" operator="equal">
      <formula>0</formula>
    </cfRule>
    <cfRule type="cellIs" dxfId="1109" priority="1214" stopIfTrue="1" operator="greaterThan">
      <formula>0.0000001</formula>
    </cfRule>
    <cfRule type="cellIs" dxfId="1108" priority="1213" stopIfTrue="1" operator="equal">
      <formula>0</formula>
    </cfRule>
    <cfRule type="cellIs" dxfId="1107" priority="1212" stopIfTrue="1" operator="greaterThan">
      <formula>0.0000001</formula>
    </cfRule>
    <cfRule type="cellIs" dxfId="1106" priority="1218" stopIfTrue="1" operator="greaterThan">
      <formula>0.0000001</formula>
    </cfRule>
    <cfRule type="cellIs" dxfId="1105" priority="1210" stopIfTrue="1" operator="greaterThan">
      <formula>0.0000001</formula>
    </cfRule>
    <cfRule type="cellIs" dxfId="1104" priority="1209" stopIfTrue="1" operator="equal">
      <formula>0</formula>
    </cfRule>
    <cfRule type="cellIs" dxfId="1103" priority="1208" stopIfTrue="1" operator="greaterThan">
      <formula>0.0000001</formula>
    </cfRule>
    <cfRule type="cellIs" dxfId="1102" priority="1207" stopIfTrue="1" operator="equal">
      <formula>0</formula>
    </cfRule>
    <cfRule type="cellIs" dxfId="1101" priority="1206" stopIfTrue="1" operator="greaterThan">
      <formula>0.0000001</formula>
    </cfRule>
    <cfRule type="cellIs" dxfId="1100" priority="1216" stopIfTrue="1" operator="greaterThan">
      <formula>0.0000001</formula>
    </cfRule>
    <cfRule type="cellIs" dxfId="1099" priority="1211" stopIfTrue="1" operator="equal">
      <formula>0</formula>
    </cfRule>
  </conditionalFormatting>
  <conditionalFormatting sqref="BR43:BV43">
    <cfRule type="cellIs" dxfId="1098" priority="1201" stopIfTrue="1" operator="equal">
      <formula>0</formula>
    </cfRule>
    <cfRule type="cellIs" dxfId="1097" priority="1200" stopIfTrue="1" operator="greaterThan">
      <formula>0.0000001</formula>
    </cfRule>
    <cfRule type="cellIs" dxfId="1096" priority="1199" stopIfTrue="1" operator="equal">
      <formula>0</formula>
    </cfRule>
    <cfRule type="cellIs" dxfId="1095" priority="1198" stopIfTrue="1" operator="greaterThan">
      <formula>0.0000001</formula>
    </cfRule>
    <cfRule type="cellIs" dxfId="1094" priority="1197" stopIfTrue="1" operator="equal">
      <formula>0</formula>
    </cfRule>
    <cfRule type="cellIs" dxfId="1093" priority="1202" stopIfTrue="1" operator="greaterThan">
      <formula>0.0000001</formula>
    </cfRule>
    <cfRule type="cellIs" dxfId="1092" priority="1195" stopIfTrue="1" operator="equal">
      <formula>0</formula>
    </cfRule>
    <cfRule type="cellIs" dxfId="1091" priority="1194" stopIfTrue="1" operator="greaterThan">
      <formula>0.0000001</formula>
    </cfRule>
    <cfRule type="cellIs" dxfId="1090" priority="1193" stopIfTrue="1" operator="equal">
      <formula>0</formula>
    </cfRule>
    <cfRule type="cellIs" dxfId="1089" priority="1192" stopIfTrue="1" operator="greaterThan">
      <formula>0.0000001</formula>
    </cfRule>
    <cfRule type="cellIs" dxfId="1088" priority="1204" stopIfTrue="1" operator="greaterThan">
      <formula>0.0000001</formula>
    </cfRule>
    <cfRule type="cellIs" dxfId="1087" priority="1196" stopIfTrue="1" operator="greaterThan">
      <formula>0.0000001</formula>
    </cfRule>
  </conditionalFormatting>
  <conditionalFormatting sqref="BR45:BV45">
    <cfRule type="cellIs" dxfId="1086" priority="1187" stopIfTrue="1" operator="equal">
      <formula>0</formula>
    </cfRule>
    <cfRule type="cellIs" dxfId="1085" priority="1182" stopIfTrue="1" operator="greaterThan">
      <formula>0.0000001</formula>
    </cfRule>
    <cfRule type="cellIs" dxfId="1084" priority="1178" stopIfTrue="1" operator="greaterThan">
      <formula>0.0000001</formula>
    </cfRule>
    <cfRule type="cellIs" dxfId="1083" priority="1190" stopIfTrue="1" operator="greaterThan">
      <formula>0.0000001</formula>
    </cfRule>
    <cfRule type="cellIs" dxfId="1082" priority="1179" stopIfTrue="1" operator="equal">
      <formula>0</formula>
    </cfRule>
    <cfRule type="cellIs" dxfId="1081" priority="1180" stopIfTrue="1" operator="greaterThan">
      <formula>0.0000001</formula>
    </cfRule>
    <cfRule type="cellIs" dxfId="1080" priority="1188" stopIfTrue="1" operator="greaterThan">
      <formula>0.0000001</formula>
    </cfRule>
    <cfRule type="cellIs" dxfId="1079" priority="1181" stopIfTrue="1" operator="equal">
      <formula>0</formula>
    </cfRule>
    <cfRule type="cellIs" dxfId="1078" priority="1183" stopIfTrue="1" operator="equal">
      <formula>0</formula>
    </cfRule>
    <cfRule type="cellIs" dxfId="1077" priority="1184" stopIfTrue="1" operator="greaterThan">
      <formula>0.0000001</formula>
    </cfRule>
    <cfRule type="cellIs" dxfId="1076" priority="1185" stopIfTrue="1" operator="equal">
      <formula>0</formula>
    </cfRule>
    <cfRule type="cellIs" dxfId="1075" priority="1186" stopIfTrue="1" operator="greaterThan">
      <formula>0.0000001</formula>
    </cfRule>
  </conditionalFormatting>
  <conditionalFormatting sqref="BR17:CA17">
    <cfRule type="cellIs" dxfId="1074" priority="1105" stopIfTrue="1" operator="equal">
      <formula>0</formula>
    </cfRule>
  </conditionalFormatting>
  <conditionalFormatting sqref="BR19:CA19">
    <cfRule type="cellIs" dxfId="1073" priority="1091" stopIfTrue="1" operator="equal">
      <formula>0</formula>
    </cfRule>
  </conditionalFormatting>
  <conditionalFormatting sqref="BR21:CA21">
    <cfRule type="cellIs" dxfId="1072" priority="1077" stopIfTrue="1" operator="equal">
      <formula>0</formula>
    </cfRule>
  </conditionalFormatting>
  <conditionalFormatting sqref="BR23:CA23">
    <cfRule type="cellIs" dxfId="1071" priority="1063" stopIfTrue="1" operator="equal">
      <formula>0</formula>
    </cfRule>
  </conditionalFormatting>
  <conditionalFormatting sqref="BR25:CA25">
    <cfRule type="cellIs" dxfId="1070" priority="1049" stopIfTrue="1" operator="equal">
      <formula>0</formula>
    </cfRule>
  </conditionalFormatting>
  <conditionalFormatting sqref="BR27:CA27">
    <cfRule type="cellIs" dxfId="1069" priority="1035" stopIfTrue="1" operator="equal">
      <formula>0</formula>
    </cfRule>
  </conditionalFormatting>
  <conditionalFormatting sqref="BR29:CA29">
    <cfRule type="cellIs" dxfId="1068" priority="1021" stopIfTrue="1" operator="equal">
      <formula>0</formula>
    </cfRule>
  </conditionalFormatting>
  <conditionalFormatting sqref="BR31:CA31">
    <cfRule type="cellIs" dxfId="1067" priority="1119" stopIfTrue="1" operator="equal">
      <formula>0</formula>
    </cfRule>
  </conditionalFormatting>
  <conditionalFormatting sqref="BR33:CA33">
    <cfRule type="cellIs" dxfId="1066" priority="993" stopIfTrue="1" operator="equal">
      <formula>0</formula>
    </cfRule>
  </conditionalFormatting>
  <conditionalFormatting sqref="BR35:CA35">
    <cfRule type="cellIs" dxfId="1065" priority="979" stopIfTrue="1" operator="equal">
      <formula>0</formula>
    </cfRule>
  </conditionalFormatting>
  <conditionalFormatting sqref="BR37:CA37">
    <cfRule type="cellIs" dxfId="1064" priority="965" stopIfTrue="1" operator="equal">
      <formula>0</formula>
    </cfRule>
  </conditionalFormatting>
  <conditionalFormatting sqref="BR39:CA39">
    <cfRule type="cellIs" dxfId="1063" priority="951" stopIfTrue="1" operator="equal">
      <formula>0</formula>
    </cfRule>
  </conditionalFormatting>
  <conditionalFormatting sqref="BR41:CA41">
    <cfRule type="cellIs" dxfId="1062" priority="937" stopIfTrue="1" operator="equal">
      <formula>0</formula>
    </cfRule>
  </conditionalFormatting>
  <conditionalFormatting sqref="BR43:CA43">
    <cfRule type="cellIs" dxfId="1061" priority="923" stopIfTrue="1" operator="equal">
      <formula>0</formula>
    </cfRule>
  </conditionalFormatting>
  <conditionalFormatting sqref="BR45:CA45">
    <cfRule type="cellIs" dxfId="1060" priority="909" stopIfTrue="1" operator="equal">
      <formula>0</formula>
    </cfRule>
  </conditionalFormatting>
  <conditionalFormatting sqref="BW17:CA17">
    <cfRule type="cellIs" dxfId="1059" priority="1106" stopIfTrue="1" operator="greaterThan">
      <formula>0.0000001</formula>
    </cfRule>
    <cfRule type="cellIs" dxfId="1058" priority="1094" stopIfTrue="1" operator="greaterThan">
      <formula>0.0000001</formula>
    </cfRule>
    <cfRule type="cellIs" dxfId="1057" priority="1095" stopIfTrue="1" operator="equal">
      <formula>0</formula>
    </cfRule>
    <cfRule type="cellIs" dxfId="1056" priority="1096" stopIfTrue="1" operator="greaterThan">
      <formula>0.0000001</formula>
    </cfRule>
    <cfRule type="cellIs" dxfId="1055" priority="1104" stopIfTrue="1" operator="greaterThan">
      <formula>0.0000001</formula>
    </cfRule>
    <cfRule type="cellIs" dxfId="1054" priority="1097" stopIfTrue="1" operator="equal">
      <formula>0</formula>
    </cfRule>
    <cfRule type="cellIs" dxfId="1053" priority="1098" stopIfTrue="1" operator="greaterThan">
      <formula>0.0000001</formula>
    </cfRule>
    <cfRule type="cellIs" dxfId="1052" priority="1099" stopIfTrue="1" operator="equal">
      <formula>0</formula>
    </cfRule>
    <cfRule type="cellIs" dxfId="1051" priority="1100" stopIfTrue="1" operator="greaterThan">
      <formula>0.0000001</formula>
    </cfRule>
    <cfRule type="cellIs" dxfId="1050" priority="1101" stopIfTrue="1" operator="equal">
      <formula>0</formula>
    </cfRule>
    <cfRule type="cellIs" dxfId="1049" priority="1102" stopIfTrue="1" operator="greaterThan">
      <formula>0.0000001</formula>
    </cfRule>
    <cfRule type="cellIs" dxfId="1048" priority="1103" stopIfTrue="1" operator="equal">
      <formula>0</formula>
    </cfRule>
  </conditionalFormatting>
  <conditionalFormatting sqref="BW19:CA19">
    <cfRule type="cellIs" dxfId="1047" priority="1084" stopIfTrue="1" operator="greaterThan">
      <formula>0.0000001</formula>
    </cfRule>
    <cfRule type="cellIs" dxfId="1046" priority="1083" stopIfTrue="1" operator="equal">
      <formula>0</formula>
    </cfRule>
    <cfRule type="cellIs" dxfId="1045" priority="1082" stopIfTrue="1" operator="greaterThan">
      <formula>0.0000001</formula>
    </cfRule>
    <cfRule type="cellIs" dxfId="1044" priority="1081" stopIfTrue="1" operator="equal">
      <formula>0</formula>
    </cfRule>
    <cfRule type="cellIs" dxfId="1043" priority="1080" stopIfTrue="1" operator="greaterThan">
      <formula>0.0000001</formula>
    </cfRule>
    <cfRule type="cellIs" dxfId="1042" priority="1092" stopIfTrue="1" operator="greaterThan">
      <formula>0.0000001</formula>
    </cfRule>
    <cfRule type="cellIs" dxfId="1041" priority="1090" stopIfTrue="1" operator="greaterThan">
      <formula>0.0000001</formula>
    </cfRule>
    <cfRule type="cellIs" dxfId="1040" priority="1089" stopIfTrue="1" operator="equal">
      <formula>0</formula>
    </cfRule>
    <cfRule type="cellIs" dxfId="1039" priority="1088" stopIfTrue="1" operator="greaterThan">
      <formula>0.0000001</formula>
    </cfRule>
    <cfRule type="cellIs" dxfId="1038" priority="1087" stopIfTrue="1" operator="equal">
      <formula>0</formula>
    </cfRule>
    <cfRule type="cellIs" dxfId="1037" priority="1086" stopIfTrue="1" operator="greaterThan">
      <formula>0.0000001</formula>
    </cfRule>
    <cfRule type="cellIs" dxfId="1036" priority="1085" stopIfTrue="1" operator="equal">
      <formula>0</formula>
    </cfRule>
  </conditionalFormatting>
  <conditionalFormatting sqref="BW21:CA21">
    <cfRule type="cellIs" dxfId="1035" priority="1069" stopIfTrue="1" operator="equal">
      <formula>0</formula>
    </cfRule>
    <cfRule type="cellIs" dxfId="1034" priority="1068" stopIfTrue="1" operator="greaterThan">
      <formula>0.0000001</formula>
    </cfRule>
    <cfRule type="cellIs" dxfId="1033" priority="1067" stopIfTrue="1" operator="equal">
      <formula>0</formula>
    </cfRule>
    <cfRule type="cellIs" dxfId="1032" priority="1066" stopIfTrue="1" operator="greaterThan">
      <formula>0.0000001</formula>
    </cfRule>
    <cfRule type="cellIs" dxfId="1031" priority="1078" stopIfTrue="1" operator="greaterThan">
      <formula>0.0000001</formula>
    </cfRule>
    <cfRule type="cellIs" dxfId="1030" priority="1072" stopIfTrue="1" operator="greaterThan">
      <formula>0.0000001</formula>
    </cfRule>
    <cfRule type="cellIs" dxfId="1029" priority="1076" stopIfTrue="1" operator="greaterThan">
      <formula>0.0000001</formula>
    </cfRule>
    <cfRule type="cellIs" dxfId="1028" priority="1075" stopIfTrue="1" operator="equal">
      <formula>0</formula>
    </cfRule>
    <cfRule type="cellIs" dxfId="1027" priority="1074" stopIfTrue="1" operator="greaterThan">
      <formula>0.0000001</formula>
    </cfRule>
    <cfRule type="cellIs" dxfId="1026" priority="1073" stopIfTrue="1" operator="equal">
      <formula>0</formula>
    </cfRule>
    <cfRule type="cellIs" dxfId="1025" priority="1071" stopIfTrue="1" operator="equal">
      <formula>0</formula>
    </cfRule>
    <cfRule type="cellIs" dxfId="1024" priority="1070" stopIfTrue="1" operator="greaterThan">
      <formula>0.0000001</formula>
    </cfRule>
  </conditionalFormatting>
  <conditionalFormatting sqref="BW23:CA23">
    <cfRule type="cellIs" dxfId="1023" priority="1064" stopIfTrue="1" operator="greaterThan">
      <formula>0.0000001</formula>
    </cfRule>
    <cfRule type="cellIs" dxfId="1022" priority="1052" stopIfTrue="1" operator="greaterThan">
      <formula>0.0000001</formula>
    </cfRule>
    <cfRule type="cellIs" dxfId="1021" priority="1055" stopIfTrue="1" operator="equal">
      <formula>0</formula>
    </cfRule>
    <cfRule type="cellIs" dxfId="1020" priority="1056" stopIfTrue="1" operator="greaterThan">
      <formula>0.0000001</formula>
    </cfRule>
    <cfRule type="cellIs" dxfId="1019" priority="1057" stopIfTrue="1" operator="equal">
      <formula>0</formula>
    </cfRule>
    <cfRule type="cellIs" dxfId="1018" priority="1058" stopIfTrue="1" operator="greaterThan">
      <formula>0.0000001</formula>
    </cfRule>
    <cfRule type="cellIs" dxfId="1017" priority="1053" stopIfTrue="1" operator="equal">
      <formula>0</formula>
    </cfRule>
    <cfRule type="cellIs" dxfId="1016" priority="1059" stopIfTrue="1" operator="equal">
      <formula>0</formula>
    </cfRule>
    <cfRule type="cellIs" dxfId="1015" priority="1060" stopIfTrue="1" operator="greaterThan">
      <formula>0.0000001</formula>
    </cfRule>
    <cfRule type="cellIs" dxfId="1014" priority="1061" stopIfTrue="1" operator="equal">
      <formula>0</formula>
    </cfRule>
    <cfRule type="cellIs" dxfId="1013" priority="1062" stopIfTrue="1" operator="greaterThan">
      <formula>0.0000001</formula>
    </cfRule>
    <cfRule type="cellIs" dxfId="1012" priority="1054" stopIfTrue="1" operator="greaterThan">
      <formula>0.0000001</formula>
    </cfRule>
  </conditionalFormatting>
  <conditionalFormatting sqref="BW25:CA25">
    <cfRule type="cellIs" dxfId="1011" priority="1044" stopIfTrue="1" operator="greaterThan">
      <formula>0.0000001</formula>
    </cfRule>
    <cfRule type="cellIs" dxfId="1010" priority="1043" stopIfTrue="1" operator="equal">
      <formula>0</formula>
    </cfRule>
    <cfRule type="cellIs" dxfId="1009" priority="1042" stopIfTrue="1" operator="greaterThan">
      <formula>0.0000001</formula>
    </cfRule>
    <cfRule type="cellIs" dxfId="1008" priority="1041" stopIfTrue="1" operator="equal">
      <formula>0</formula>
    </cfRule>
    <cfRule type="cellIs" dxfId="1007" priority="1040" stopIfTrue="1" operator="greaterThan">
      <formula>0.0000001</formula>
    </cfRule>
    <cfRule type="cellIs" dxfId="1006" priority="1039" stopIfTrue="1" operator="equal">
      <formula>0</formula>
    </cfRule>
    <cfRule type="cellIs" dxfId="1005" priority="1038" stopIfTrue="1" operator="greaterThan">
      <formula>0.0000001</formula>
    </cfRule>
    <cfRule type="cellIs" dxfId="1004" priority="1050" stopIfTrue="1" operator="greaterThan">
      <formula>0.0000001</formula>
    </cfRule>
    <cfRule type="cellIs" dxfId="1003" priority="1048" stopIfTrue="1" operator="greaterThan">
      <formula>0.0000001</formula>
    </cfRule>
    <cfRule type="cellIs" dxfId="1002" priority="1047" stopIfTrue="1" operator="equal">
      <formula>0</formula>
    </cfRule>
    <cfRule type="cellIs" dxfId="1001" priority="1046" stopIfTrue="1" operator="greaterThan">
      <formula>0.0000001</formula>
    </cfRule>
    <cfRule type="cellIs" dxfId="1000" priority="1045" stopIfTrue="1" operator="equal">
      <formula>0</formula>
    </cfRule>
  </conditionalFormatting>
  <conditionalFormatting sqref="BW27:CA27">
    <cfRule type="cellIs" dxfId="999" priority="1034" stopIfTrue="1" operator="greaterThan">
      <formula>0.0000001</formula>
    </cfRule>
    <cfRule type="cellIs" dxfId="998" priority="1033" stopIfTrue="1" operator="equal">
      <formula>0</formula>
    </cfRule>
    <cfRule type="cellIs" dxfId="997" priority="1032" stopIfTrue="1" operator="greaterThan">
      <formula>0.0000001</formula>
    </cfRule>
    <cfRule type="cellIs" dxfId="996" priority="1031" stopIfTrue="1" operator="equal">
      <formula>0</formula>
    </cfRule>
    <cfRule type="cellIs" dxfId="995" priority="1024" stopIfTrue="1" operator="greaterThan">
      <formula>0.0000001</formula>
    </cfRule>
    <cfRule type="cellIs" dxfId="994" priority="1025" stopIfTrue="1" operator="equal">
      <formula>0</formula>
    </cfRule>
    <cfRule type="cellIs" dxfId="993" priority="1026" stopIfTrue="1" operator="greaterThan">
      <formula>0.0000001</formula>
    </cfRule>
    <cfRule type="cellIs" dxfId="992" priority="1027" stopIfTrue="1" operator="equal">
      <formula>0</formula>
    </cfRule>
    <cfRule type="cellIs" dxfId="991" priority="1028" stopIfTrue="1" operator="greaterThan">
      <formula>0.0000001</formula>
    </cfRule>
    <cfRule type="cellIs" dxfId="990" priority="1029" stopIfTrue="1" operator="equal">
      <formula>0</formula>
    </cfRule>
    <cfRule type="cellIs" dxfId="989" priority="1036" stopIfTrue="1" operator="greaterThan">
      <formula>0.0000001</formula>
    </cfRule>
    <cfRule type="cellIs" dxfId="988" priority="1030" stopIfTrue="1" operator="greaterThan">
      <formula>0.0000001</formula>
    </cfRule>
  </conditionalFormatting>
  <conditionalFormatting sqref="BW29:CA29">
    <cfRule type="cellIs" dxfId="987" priority="1012" stopIfTrue="1" operator="greaterThan">
      <formula>0.0000001</formula>
    </cfRule>
    <cfRule type="cellIs" dxfId="986" priority="1011" stopIfTrue="1" operator="equal">
      <formula>0</formula>
    </cfRule>
    <cfRule type="cellIs" dxfId="985" priority="1018" stopIfTrue="1" operator="greaterThan">
      <formula>0.0000001</formula>
    </cfRule>
    <cfRule type="cellIs" dxfId="984" priority="1019" stopIfTrue="1" operator="equal">
      <formula>0</formula>
    </cfRule>
    <cfRule type="cellIs" dxfId="983" priority="1020" stopIfTrue="1" operator="greaterThan">
      <formula>0.0000001</formula>
    </cfRule>
    <cfRule type="cellIs" dxfId="982" priority="1010" stopIfTrue="1" operator="greaterThan">
      <formula>0.0000001</formula>
    </cfRule>
    <cfRule type="cellIs" dxfId="981" priority="1022" stopIfTrue="1" operator="greaterThan">
      <formula>0.0000001</formula>
    </cfRule>
    <cfRule type="cellIs" dxfId="980" priority="1017" stopIfTrue="1" operator="equal">
      <formula>0</formula>
    </cfRule>
    <cfRule type="cellIs" dxfId="979" priority="1016" stopIfTrue="1" operator="greaterThan">
      <formula>0.0000001</formula>
    </cfRule>
    <cfRule type="cellIs" dxfId="978" priority="1015" stopIfTrue="1" operator="equal">
      <formula>0</formula>
    </cfRule>
    <cfRule type="cellIs" dxfId="977" priority="1014" stopIfTrue="1" operator="greaterThan">
      <formula>0.0000001</formula>
    </cfRule>
    <cfRule type="cellIs" dxfId="976" priority="1013" stopIfTrue="1" operator="equal">
      <formula>0</formula>
    </cfRule>
  </conditionalFormatting>
  <conditionalFormatting sqref="BW31:CA31">
    <cfRule type="cellIs" dxfId="975" priority="1116" stopIfTrue="1" operator="greaterThan">
      <formula>0.0000001</formula>
    </cfRule>
    <cfRule type="cellIs" dxfId="974" priority="1117" stopIfTrue="1" operator="equal">
      <formula>0</formula>
    </cfRule>
    <cfRule type="cellIs" dxfId="973" priority="1118" stopIfTrue="1" operator="greaterThan">
      <formula>0.0000001</formula>
    </cfRule>
    <cfRule type="cellIs" dxfId="972" priority="1120" stopIfTrue="1" operator="greaterThan">
      <formula>0.0000001</formula>
    </cfRule>
    <cfRule type="cellIs" dxfId="971" priority="1108" stopIfTrue="1" operator="greaterThan">
      <formula>0.0000001</formula>
    </cfRule>
    <cfRule type="cellIs" dxfId="970" priority="1109" stopIfTrue="1" operator="equal">
      <formula>0</formula>
    </cfRule>
    <cfRule type="cellIs" dxfId="969" priority="1113" stopIfTrue="1" operator="equal">
      <formula>0</formula>
    </cfRule>
    <cfRule type="cellIs" dxfId="968" priority="1114" stopIfTrue="1" operator="greaterThan">
      <formula>0.0000001</formula>
    </cfRule>
    <cfRule type="cellIs" dxfId="967" priority="1008" stopIfTrue="1" operator="greaterThan">
      <formula>0.0000001</formula>
    </cfRule>
    <cfRule type="cellIs" dxfId="966" priority="1007" stopIfTrue="1" operator="equal">
      <formula>0</formula>
    </cfRule>
    <cfRule type="cellIs" dxfId="965" priority="1006" stopIfTrue="1" operator="greaterThan">
      <formula>0.0000001</formula>
    </cfRule>
    <cfRule type="cellIs" dxfId="964" priority="1005" stopIfTrue="1" operator="equal">
      <formula>0</formula>
    </cfRule>
    <cfRule type="cellIs" dxfId="963" priority="1004" stopIfTrue="1" operator="greaterThan">
      <formula>0.0000001</formula>
    </cfRule>
    <cfRule type="cellIs" dxfId="962" priority="1003" stopIfTrue="1" operator="equal">
      <formula>0</formula>
    </cfRule>
    <cfRule type="cellIs" dxfId="961" priority="1002" stopIfTrue="1" operator="greaterThan">
      <formula>0.0000001</formula>
    </cfRule>
    <cfRule type="cellIs" dxfId="960" priority="1112" stopIfTrue="1" operator="greaterThan">
      <formula>0.0000001</formula>
    </cfRule>
    <cfRule type="cellIs" dxfId="959" priority="1110" stopIfTrue="1" operator="greaterThan">
      <formula>0.0000001</formula>
    </cfRule>
    <cfRule type="cellIs" dxfId="958" priority="1000" stopIfTrue="1" operator="greaterThan">
      <formula>0.0000001</formula>
    </cfRule>
    <cfRule type="cellIs" dxfId="957" priority="999" stopIfTrue="1" operator="equal">
      <formula>0</formula>
    </cfRule>
    <cfRule type="cellIs" dxfId="956" priority="998" stopIfTrue="1" operator="greaterThan">
      <formula>0.0000001</formula>
    </cfRule>
    <cfRule type="cellIs" dxfId="955" priority="1111" stopIfTrue="1" operator="equal">
      <formula>0</formula>
    </cfRule>
    <cfRule type="cellIs" dxfId="954" priority="997" stopIfTrue="1" operator="equal">
      <formula>0</formula>
    </cfRule>
    <cfRule type="cellIs" dxfId="953" priority="996" stopIfTrue="1" operator="greaterThan">
      <formula>0.0000001</formula>
    </cfRule>
    <cfRule type="cellIs" dxfId="952" priority="1115" stopIfTrue="1" operator="equal">
      <formula>0</formula>
    </cfRule>
    <cfRule type="cellIs" dxfId="951" priority="1107" stopIfTrue="1" operator="equal">
      <formula>0</formula>
    </cfRule>
    <cfRule type="cellIs" dxfId="950" priority="1001" stopIfTrue="1" operator="equal">
      <formula>0</formula>
    </cfRule>
  </conditionalFormatting>
  <conditionalFormatting sqref="BW33:CA33">
    <cfRule type="cellIs" dxfId="949" priority="895" stopIfTrue="1" operator="equal">
      <formula>0</formula>
    </cfRule>
    <cfRule type="cellIs" dxfId="948" priority="896" stopIfTrue="1" operator="greaterThan">
      <formula>0.0000001</formula>
    </cfRule>
    <cfRule type="cellIs" dxfId="947" priority="894" stopIfTrue="1" operator="greaterThan">
      <formula>0.0000001</formula>
    </cfRule>
    <cfRule type="cellIs" dxfId="946" priority="893" stopIfTrue="1" operator="equal">
      <formula>0</formula>
    </cfRule>
    <cfRule type="cellIs" dxfId="945" priority="892" stopIfTrue="1" operator="greaterThan">
      <formula>0.0000001</formula>
    </cfRule>
    <cfRule type="cellIs" dxfId="944" priority="891" stopIfTrue="1" operator="equal">
      <formula>0</formula>
    </cfRule>
    <cfRule type="cellIs" dxfId="943" priority="890" stopIfTrue="1" operator="greaterThan">
      <formula>0.0000001</formula>
    </cfRule>
    <cfRule type="cellIs" dxfId="942" priority="889" stopIfTrue="1" operator="equal">
      <formula>0</formula>
    </cfRule>
    <cfRule type="cellIs" dxfId="941" priority="888" stopIfTrue="1" operator="greaterThan">
      <formula>0.0000001</formula>
    </cfRule>
    <cfRule type="cellIs" dxfId="940" priority="887" stopIfTrue="1" operator="equal">
      <formula>0</formula>
    </cfRule>
    <cfRule type="cellIs" dxfId="939" priority="886" stopIfTrue="1" operator="greaterThan">
      <formula>0.0000001</formula>
    </cfRule>
    <cfRule type="cellIs" dxfId="938" priority="885" stopIfTrue="1" operator="equal">
      <formula>0</formula>
    </cfRule>
    <cfRule type="cellIs" dxfId="937" priority="884" stopIfTrue="1" operator="greaterThan">
      <formula>0.0000001</formula>
    </cfRule>
    <cfRule type="cellIs" dxfId="936" priority="883" stopIfTrue="1" operator="equal">
      <formula>0</formula>
    </cfRule>
    <cfRule type="cellIs" dxfId="935" priority="882" stopIfTrue="1" operator="greaterThan">
      <formula>0.0000001</formula>
    </cfRule>
    <cfRule type="cellIs" dxfId="934" priority="881" stopIfTrue="1" operator="equal">
      <formula>0</formula>
    </cfRule>
    <cfRule type="cellIs" dxfId="933" priority="880" stopIfTrue="1" operator="greaterThan">
      <formula>0.0000001</formula>
    </cfRule>
    <cfRule type="cellIs" dxfId="932" priority="879" stopIfTrue="1" operator="equal">
      <formula>0</formula>
    </cfRule>
    <cfRule type="cellIs" dxfId="931" priority="878" stopIfTrue="1" operator="greaterThan">
      <formula>0.0000001</formula>
    </cfRule>
    <cfRule type="cellIs" dxfId="930" priority="877" stopIfTrue="1" operator="equal">
      <formula>0</formula>
    </cfRule>
    <cfRule type="cellIs" dxfId="929" priority="876" stopIfTrue="1" operator="greaterThan">
      <formula>0.0000001</formula>
    </cfRule>
    <cfRule type="cellIs" dxfId="928" priority="875" stopIfTrue="1" operator="equal">
      <formula>0</formula>
    </cfRule>
    <cfRule type="cellIs" dxfId="927" priority="874" stopIfTrue="1" operator="greaterThan">
      <formula>0.0000001</formula>
    </cfRule>
    <cfRule type="cellIs" dxfId="926" priority="873" stopIfTrue="1" operator="equal">
      <formula>0</formula>
    </cfRule>
    <cfRule type="cellIs" dxfId="925" priority="872" stopIfTrue="1" operator="greaterThan">
      <formula>0.0000001</formula>
    </cfRule>
    <cfRule type="cellIs" dxfId="924" priority="871" stopIfTrue="1" operator="equal">
      <formula>0</formula>
    </cfRule>
    <cfRule type="cellIs" dxfId="923" priority="870" stopIfTrue="1" operator="greaterThan">
      <formula>0.0000001</formula>
    </cfRule>
    <cfRule type="cellIs" dxfId="922" priority="994" stopIfTrue="1" operator="greaterThan">
      <formula>0.0000001</formula>
    </cfRule>
    <cfRule type="cellIs" dxfId="921" priority="992" stopIfTrue="1" operator="greaterThan">
      <formula>0.0000001</formula>
    </cfRule>
    <cfRule type="cellIs" dxfId="920" priority="991" stopIfTrue="1" operator="equal">
      <formula>0</formula>
    </cfRule>
    <cfRule type="cellIs" dxfId="919" priority="990" stopIfTrue="1" operator="greaterThan">
      <formula>0.0000001</formula>
    </cfRule>
    <cfRule type="cellIs" dxfId="918" priority="989" stopIfTrue="1" operator="equal">
      <formula>0</formula>
    </cfRule>
    <cfRule type="cellIs" dxfId="917" priority="988" stopIfTrue="1" operator="greaterThan">
      <formula>0.0000001</formula>
    </cfRule>
    <cfRule type="cellIs" dxfId="916" priority="987" stopIfTrue="1" operator="equal">
      <formula>0</formula>
    </cfRule>
    <cfRule type="cellIs" dxfId="915" priority="986" stopIfTrue="1" operator="greaterThan">
      <formula>0.0000001</formula>
    </cfRule>
    <cfRule type="cellIs" dxfId="914" priority="985" stopIfTrue="1" operator="equal">
      <formula>0</formula>
    </cfRule>
    <cfRule type="cellIs" dxfId="913" priority="984" stopIfTrue="1" operator="greaterThan">
      <formula>0.0000001</formula>
    </cfRule>
    <cfRule type="cellIs" dxfId="912" priority="983" stopIfTrue="1" operator="equal">
      <formula>0</formula>
    </cfRule>
    <cfRule type="cellIs" dxfId="911" priority="982" stopIfTrue="1" operator="greaterThan">
      <formula>0.0000001</formula>
    </cfRule>
    <cfRule type="cellIs" dxfId="910" priority="981" stopIfTrue="1" operator="equal">
      <formula>0</formula>
    </cfRule>
  </conditionalFormatting>
  <conditionalFormatting sqref="BW35:CA35">
    <cfRule type="cellIs" dxfId="909" priority="970" stopIfTrue="1" operator="greaterThan">
      <formula>0.0000001</formula>
    </cfRule>
    <cfRule type="cellIs" dxfId="908" priority="969" stopIfTrue="1" operator="equal">
      <formula>0</formula>
    </cfRule>
    <cfRule type="cellIs" dxfId="907" priority="980" stopIfTrue="1" operator="greaterThan">
      <formula>0.0000001</formula>
    </cfRule>
    <cfRule type="cellIs" dxfId="906" priority="977" stopIfTrue="1" operator="equal">
      <formula>0</formula>
    </cfRule>
    <cfRule type="cellIs" dxfId="905" priority="976" stopIfTrue="1" operator="greaterThan">
      <formula>0.0000001</formula>
    </cfRule>
    <cfRule type="cellIs" dxfId="904" priority="975" stopIfTrue="1" operator="equal">
      <formula>0</formula>
    </cfRule>
    <cfRule type="cellIs" dxfId="903" priority="974" stopIfTrue="1" operator="greaterThan">
      <formula>0.0000001</formula>
    </cfRule>
    <cfRule type="cellIs" dxfId="902" priority="973" stopIfTrue="1" operator="equal">
      <formula>0</formula>
    </cfRule>
    <cfRule type="cellIs" dxfId="901" priority="978" stopIfTrue="1" operator="greaterThan">
      <formula>0.0000001</formula>
    </cfRule>
    <cfRule type="cellIs" dxfId="900" priority="972" stopIfTrue="1" operator="greaterThan">
      <formula>0.0000001</formula>
    </cfRule>
    <cfRule type="cellIs" dxfId="899" priority="842" stopIfTrue="1" operator="greaterThan">
      <formula>0.0000001</formula>
    </cfRule>
    <cfRule type="cellIs" dxfId="898" priority="843" stopIfTrue="1" operator="equal">
      <formula>0</formula>
    </cfRule>
    <cfRule type="cellIs" dxfId="897" priority="844" stopIfTrue="1" operator="greaterThan">
      <formula>0.0000001</formula>
    </cfRule>
    <cfRule type="cellIs" dxfId="896" priority="971" stopIfTrue="1" operator="equal">
      <formula>0</formula>
    </cfRule>
    <cfRule type="cellIs" dxfId="895" priority="868" stopIfTrue="1" operator="greaterThan">
      <formula>0.0000001</formula>
    </cfRule>
    <cfRule type="cellIs" dxfId="894" priority="867" stopIfTrue="1" operator="equal">
      <formula>0</formula>
    </cfRule>
    <cfRule type="cellIs" dxfId="893" priority="866" stopIfTrue="1" operator="greaterThan">
      <formula>0.0000001</formula>
    </cfRule>
    <cfRule type="cellIs" dxfId="892" priority="865" stopIfTrue="1" operator="equal">
      <formula>0</formula>
    </cfRule>
    <cfRule type="cellIs" dxfId="891" priority="845" stopIfTrue="1" operator="equal">
      <formula>0</formula>
    </cfRule>
    <cfRule type="cellIs" dxfId="890" priority="846" stopIfTrue="1" operator="greaterThan">
      <formula>0.0000001</formula>
    </cfRule>
    <cfRule type="cellIs" dxfId="889" priority="863" stopIfTrue="1" operator="equal">
      <formula>0</formula>
    </cfRule>
    <cfRule type="cellIs" dxfId="888" priority="862" stopIfTrue="1" operator="greaterThan">
      <formula>0.0000001</formula>
    </cfRule>
    <cfRule type="cellIs" dxfId="887" priority="861" stopIfTrue="1" operator="equal">
      <formula>0</formula>
    </cfRule>
    <cfRule type="cellIs" dxfId="886" priority="860" stopIfTrue="1" operator="greaterThan">
      <formula>0.0000001</formula>
    </cfRule>
    <cfRule type="cellIs" dxfId="885" priority="859" stopIfTrue="1" operator="equal">
      <formula>0</formula>
    </cfRule>
    <cfRule type="cellIs" dxfId="884" priority="967" stopIfTrue="1" operator="equal">
      <formula>0</formula>
    </cfRule>
    <cfRule type="cellIs" dxfId="883" priority="858" stopIfTrue="1" operator="greaterThan">
      <formula>0.0000001</formula>
    </cfRule>
    <cfRule type="cellIs" dxfId="882" priority="857" stopIfTrue="1" operator="equal">
      <formula>0</formula>
    </cfRule>
    <cfRule type="cellIs" dxfId="881" priority="864" stopIfTrue="1" operator="greaterThan">
      <formula>0.0000001</formula>
    </cfRule>
    <cfRule type="cellIs" dxfId="880" priority="856" stopIfTrue="1" operator="greaterThan">
      <formula>0.0000001</formula>
    </cfRule>
    <cfRule type="cellIs" dxfId="879" priority="855" stopIfTrue="1" operator="equal">
      <formula>0</formula>
    </cfRule>
    <cfRule type="cellIs" dxfId="878" priority="854" stopIfTrue="1" operator="greaterThan">
      <formula>0.0000001</formula>
    </cfRule>
    <cfRule type="cellIs" dxfId="877" priority="853" stopIfTrue="1" operator="equal">
      <formula>0</formula>
    </cfRule>
    <cfRule type="cellIs" dxfId="876" priority="852" stopIfTrue="1" operator="greaterThan">
      <formula>0.0000001</formula>
    </cfRule>
    <cfRule type="cellIs" dxfId="875" priority="851" stopIfTrue="1" operator="equal">
      <formula>0</formula>
    </cfRule>
    <cfRule type="cellIs" dxfId="874" priority="850" stopIfTrue="1" operator="greaterThan">
      <formula>0.0000001</formula>
    </cfRule>
    <cfRule type="cellIs" dxfId="873" priority="849" stopIfTrue="1" operator="equal">
      <formula>0</formula>
    </cfRule>
    <cfRule type="cellIs" dxfId="872" priority="848" stopIfTrue="1" operator="greaterThan">
      <formula>0.0000001</formula>
    </cfRule>
    <cfRule type="cellIs" dxfId="871" priority="847" stopIfTrue="1" operator="equal">
      <formula>0</formula>
    </cfRule>
    <cfRule type="cellIs" dxfId="870" priority="968" stopIfTrue="1" operator="greaterThan">
      <formula>0.0000001</formula>
    </cfRule>
  </conditionalFormatting>
  <conditionalFormatting sqref="BW37:CA37">
    <cfRule type="cellIs" dxfId="869" priority="962" stopIfTrue="1" operator="greaterThan">
      <formula>0.0000001</formula>
    </cfRule>
    <cfRule type="cellIs" dxfId="868" priority="961" stopIfTrue="1" operator="equal">
      <formula>0</formula>
    </cfRule>
    <cfRule type="cellIs" dxfId="867" priority="960" stopIfTrue="1" operator="greaterThan">
      <formula>0.0000001</formula>
    </cfRule>
    <cfRule type="cellIs" dxfId="866" priority="959" stopIfTrue="1" operator="equal">
      <formula>0</formula>
    </cfRule>
    <cfRule type="cellIs" dxfId="865" priority="958" stopIfTrue="1" operator="greaterThan">
      <formula>0.0000001</formula>
    </cfRule>
    <cfRule type="cellIs" dxfId="864" priority="957" stopIfTrue="1" operator="equal">
      <formula>0</formula>
    </cfRule>
    <cfRule type="cellIs" dxfId="863" priority="956" stopIfTrue="1" operator="greaterThan">
      <formula>0.0000001</formula>
    </cfRule>
    <cfRule type="cellIs" dxfId="862" priority="963" stopIfTrue="1" operator="equal">
      <formula>0</formula>
    </cfRule>
    <cfRule type="cellIs" dxfId="861" priority="954" stopIfTrue="1" operator="greaterThan">
      <formula>0.0000001</formula>
    </cfRule>
    <cfRule type="cellIs" dxfId="860" priority="955" stopIfTrue="1" operator="equal">
      <formula>0</formula>
    </cfRule>
    <cfRule type="cellIs" dxfId="859" priority="966" stopIfTrue="1" operator="greaterThan">
      <formula>0.0000001</formula>
    </cfRule>
    <cfRule type="cellIs" dxfId="858" priority="964" stopIfTrue="1" operator="greaterThan">
      <formula>0.0000001</formula>
    </cfRule>
  </conditionalFormatting>
  <conditionalFormatting sqref="BW39:CA39">
    <cfRule type="cellIs" dxfId="857" priority="948" stopIfTrue="1" operator="greaterThan">
      <formula>0.0000001</formula>
    </cfRule>
    <cfRule type="cellIs" dxfId="856" priority="940" stopIfTrue="1" operator="greaterThan">
      <formula>0.0000001</formula>
    </cfRule>
    <cfRule type="cellIs" dxfId="855" priority="941" stopIfTrue="1" operator="equal">
      <formula>0</formula>
    </cfRule>
    <cfRule type="cellIs" dxfId="854" priority="949" stopIfTrue="1" operator="equal">
      <formula>0</formula>
    </cfRule>
    <cfRule type="cellIs" dxfId="853" priority="950" stopIfTrue="1" operator="greaterThan">
      <formula>0.0000001</formula>
    </cfRule>
    <cfRule type="cellIs" dxfId="852" priority="943" stopIfTrue="1" operator="equal">
      <formula>0</formula>
    </cfRule>
    <cfRule type="cellIs" dxfId="851" priority="942" stopIfTrue="1" operator="greaterThan">
      <formula>0.0000001</formula>
    </cfRule>
    <cfRule type="cellIs" dxfId="850" priority="944" stopIfTrue="1" operator="greaterThan">
      <formula>0.0000001</formula>
    </cfRule>
    <cfRule type="cellIs" dxfId="849" priority="945" stopIfTrue="1" operator="equal">
      <formula>0</formula>
    </cfRule>
    <cfRule type="cellIs" dxfId="848" priority="947" stopIfTrue="1" operator="equal">
      <formula>0</formula>
    </cfRule>
    <cfRule type="cellIs" dxfId="847" priority="946" stopIfTrue="1" operator="greaterThan">
      <formula>0.0000001</formula>
    </cfRule>
    <cfRule type="cellIs" dxfId="846" priority="952" stopIfTrue="1" operator="greaterThan">
      <formula>0.0000001</formula>
    </cfRule>
  </conditionalFormatting>
  <conditionalFormatting sqref="BW41:CA41">
    <cfRule type="cellIs" dxfId="845" priority="938" stopIfTrue="1" operator="greaterThan">
      <formula>0.0000001</formula>
    </cfRule>
    <cfRule type="cellIs" dxfId="844" priority="931" stopIfTrue="1" operator="equal">
      <formula>0</formula>
    </cfRule>
    <cfRule type="cellIs" dxfId="843" priority="930" stopIfTrue="1" operator="greaterThan">
      <formula>0.0000001</formula>
    </cfRule>
    <cfRule type="cellIs" dxfId="842" priority="929" stopIfTrue="1" operator="equal">
      <formula>0</formula>
    </cfRule>
    <cfRule type="cellIs" dxfId="841" priority="928" stopIfTrue="1" operator="greaterThan">
      <formula>0.0000001</formula>
    </cfRule>
    <cfRule type="cellIs" dxfId="840" priority="927" stopIfTrue="1" operator="equal">
      <formula>0</formula>
    </cfRule>
    <cfRule type="cellIs" dxfId="839" priority="926" stopIfTrue="1" operator="greaterThan">
      <formula>0.0000001</formula>
    </cfRule>
    <cfRule type="cellIs" dxfId="838" priority="936" stopIfTrue="1" operator="greaterThan">
      <formula>0.0000001</formula>
    </cfRule>
    <cfRule type="cellIs" dxfId="837" priority="933" stopIfTrue="1" operator="equal">
      <formula>0</formula>
    </cfRule>
    <cfRule type="cellIs" dxfId="836" priority="935" stopIfTrue="1" operator="equal">
      <formula>0</formula>
    </cfRule>
    <cfRule type="cellIs" dxfId="835" priority="934" stopIfTrue="1" operator="greaterThan">
      <formula>0.0000001</formula>
    </cfRule>
    <cfRule type="cellIs" dxfId="834" priority="932" stopIfTrue="1" operator="greaterThan">
      <formula>0.0000001</formula>
    </cfRule>
  </conditionalFormatting>
  <conditionalFormatting sqref="BW43:CA43">
    <cfRule type="cellIs" dxfId="833" priority="921" stopIfTrue="1" operator="equal">
      <formula>0</formula>
    </cfRule>
    <cfRule type="cellIs" dxfId="832" priority="920" stopIfTrue="1" operator="greaterThan">
      <formula>0.0000001</formula>
    </cfRule>
    <cfRule type="cellIs" dxfId="831" priority="919" stopIfTrue="1" operator="equal">
      <formula>0</formula>
    </cfRule>
    <cfRule type="cellIs" dxfId="830" priority="918" stopIfTrue="1" operator="greaterThan">
      <formula>0.0000001</formula>
    </cfRule>
    <cfRule type="cellIs" dxfId="829" priority="917" stopIfTrue="1" operator="equal">
      <formula>0</formula>
    </cfRule>
    <cfRule type="cellIs" dxfId="828" priority="916" stopIfTrue="1" operator="greaterThan">
      <formula>0.0000001</formula>
    </cfRule>
    <cfRule type="cellIs" dxfId="827" priority="914" stopIfTrue="1" operator="greaterThan">
      <formula>0.0000001</formula>
    </cfRule>
    <cfRule type="cellIs" dxfId="826" priority="913" stopIfTrue="1" operator="equal">
      <formula>0</formula>
    </cfRule>
    <cfRule type="cellIs" dxfId="825" priority="912" stopIfTrue="1" operator="greaterThan">
      <formula>0.0000001</formula>
    </cfRule>
    <cfRule type="cellIs" dxfId="824" priority="922" stopIfTrue="1" operator="greaterThan">
      <formula>0.0000001</formula>
    </cfRule>
    <cfRule type="cellIs" dxfId="823" priority="915" stopIfTrue="1" operator="equal">
      <formula>0</formula>
    </cfRule>
    <cfRule type="cellIs" dxfId="822" priority="924" stopIfTrue="1" operator="greaterThan">
      <formula>0.0000001</formula>
    </cfRule>
  </conditionalFormatting>
  <conditionalFormatting sqref="BW45:CA45">
    <cfRule type="cellIs" dxfId="821" priority="910" stopIfTrue="1" operator="greaterThan">
      <formula>0.0000001</formula>
    </cfRule>
    <cfRule type="cellIs" dxfId="820" priority="907" stopIfTrue="1" operator="equal">
      <formula>0</formula>
    </cfRule>
    <cfRule type="cellIs" dxfId="819" priority="906" stopIfTrue="1" operator="greaterThan">
      <formula>0.0000001</formula>
    </cfRule>
    <cfRule type="cellIs" dxfId="818" priority="905" stopIfTrue="1" operator="equal">
      <formula>0</formula>
    </cfRule>
    <cfRule type="cellIs" dxfId="817" priority="903" stopIfTrue="1" operator="equal">
      <formula>0</formula>
    </cfRule>
    <cfRule type="cellIs" dxfId="816" priority="901" stopIfTrue="1" operator="equal">
      <formula>0</formula>
    </cfRule>
    <cfRule type="cellIs" dxfId="815" priority="902" stopIfTrue="1" operator="greaterThan">
      <formula>0.0000001</formula>
    </cfRule>
    <cfRule type="cellIs" dxfId="814" priority="908" stopIfTrue="1" operator="greaterThan">
      <formula>0.0000001</formula>
    </cfRule>
    <cfRule type="cellIs" dxfId="813" priority="898" stopIfTrue="1" operator="greaterThan">
      <formula>0.0000001</formula>
    </cfRule>
    <cfRule type="cellIs" dxfId="812" priority="904" stopIfTrue="1" operator="greaterThan">
      <formula>0.0000001</formula>
    </cfRule>
    <cfRule type="cellIs" dxfId="811" priority="899" stopIfTrue="1" operator="equal">
      <formula>0</formula>
    </cfRule>
    <cfRule type="cellIs" dxfId="810" priority="900" stopIfTrue="1" operator="greaterThan">
      <formula>0.0000001</formula>
    </cfRule>
  </conditionalFormatting>
  <conditionalFormatting sqref="BW17:CF17">
    <cfRule type="cellIs" dxfId="809" priority="825" stopIfTrue="1" operator="equal">
      <formula>0</formula>
    </cfRule>
  </conditionalFormatting>
  <conditionalFormatting sqref="BW19:CF19">
    <cfRule type="cellIs" dxfId="808" priority="811" stopIfTrue="1" operator="equal">
      <formula>0</formula>
    </cfRule>
  </conditionalFormatting>
  <conditionalFormatting sqref="BW21:CF21">
    <cfRule type="cellIs" dxfId="807" priority="797" stopIfTrue="1" operator="equal">
      <formula>0</formula>
    </cfRule>
  </conditionalFormatting>
  <conditionalFormatting sqref="BW23:CF23">
    <cfRule type="cellIs" dxfId="806" priority="783" stopIfTrue="1" operator="equal">
      <formula>0</formula>
    </cfRule>
  </conditionalFormatting>
  <conditionalFormatting sqref="BW25:CF25">
    <cfRule type="cellIs" dxfId="805" priority="769" stopIfTrue="1" operator="equal">
      <formula>0</formula>
    </cfRule>
  </conditionalFormatting>
  <conditionalFormatting sqref="BW27:CF27">
    <cfRule type="cellIs" dxfId="804" priority="755" stopIfTrue="1" operator="equal">
      <formula>0</formula>
    </cfRule>
  </conditionalFormatting>
  <conditionalFormatting sqref="BW29:CF29">
    <cfRule type="cellIs" dxfId="803" priority="741" stopIfTrue="1" operator="equal">
      <formula>0</formula>
    </cfRule>
  </conditionalFormatting>
  <conditionalFormatting sqref="BW31:CF31">
    <cfRule type="cellIs" dxfId="802" priority="839" stopIfTrue="1" operator="equal">
      <formula>0</formula>
    </cfRule>
  </conditionalFormatting>
  <conditionalFormatting sqref="BW33:CF33">
    <cfRule type="cellIs" dxfId="801" priority="713" stopIfTrue="1" operator="equal">
      <formula>0</formula>
    </cfRule>
  </conditionalFormatting>
  <conditionalFormatting sqref="BW35:CF35">
    <cfRule type="cellIs" dxfId="800" priority="699" stopIfTrue="1" operator="equal">
      <formula>0</formula>
    </cfRule>
  </conditionalFormatting>
  <conditionalFormatting sqref="BW37:CF37">
    <cfRule type="cellIs" dxfId="799" priority="685" stopIfTrue="1" operator="equal">
      <formula>0</formula>
    </cfRule>
  </conditionalFormatting>
  <conditionalFormatting sqref="BW39:CF39">
    <cfRule type="cellIs" dxfId="798" priority="671" stopIfTrue="1" operator="equal">
      <formula>0</formula>
    </cfRule>
  </conditionalFormatting>
  <conditionalFormatting sqref="BW41:CF41">
    <cfRule type="cellIs" dxfId="797" priority="657" stopIfTrue="1" operator="equal">
      <formula>0</formula>
    </cfRule>
  </conditionalFormatting>
  <conditionalFormatting sqref="BW43:CF43">
    <cfRule type="cellIs" dxfId="796" priority="643" stopIfTrue="1" operator="equal">
      <formula>0</formula>
    </cfRule>
  </conditionalFormatting>
  <conditionalFormatting sqref="BW45:CF45">
    <cfRule type="cellIs" dxfId="795" priority="629" stopIfTrue="1" operator="equal">
      <formula>0</formula>
    </cfRule>
  </conditionalFormatting>
  <conditionalFormatting sqref="CB17:CF17">
    <cfRule type="cellIs" dxfId="794" priority="820" stopIfTrue="1" operator="greaterThan">
      <formula>0.0000001</formula>
    </cfRule>
    <cfRule type="cellIs" dxfId="793" priority="818" stopIfTrue="1" operator="greaterThan">
      <formula>0.0000001</formula>
    </cfRule>
    <cfRule type="cellIs" dxfId="792" priority="821" stopIfTrue="1" operator="equal">
      <formula>0</formula>
    </cfRule>
    <cfRule type="cellIs" dxfId="791" priority="822" stopIfTrue="1" operator="greaterThan">
      <formula>0.0000001</formula>
    </cfRule>
    <cfRule type="cellIs" dxfId="790" priority="823" stopIfTrue="1" operator="equal">
      <formula>0</formula>
    </cfRule>
    <cfRule type="cellIs" dxfId="789" priority="824" stopIfTrue="1" operator="greaterThan">
      <formula>0.0000001</formula>
    </cfRule>
    <cfRule type="cellIs" dxfId="788" priority="826" stopIfTrue="1" operator="greaterThan">
      <formula>0.0000001</formula>
    </cfRule>
    <cfRule type="cellIs" dxfId="787" priority="817" stopIfTrue="1" operator="equal">
      <formula>0</formula>
    </cfRule>
    <cfRule type="cellIs" dxfId="786" priority="816" stopIfTrue="1" operator="greaterThan">
      <formula>0.0000001</formula>
    </cfRule>
    <cfRule type="cellIs" dxfId="785" priority="815" stopIfTrue="1" operator="equal">
      <formula>0</formula>
    </cfRule>
    <cfRule type="cellIs" dxfId="784" priority="814" stopIfTrue="1" operator="greaterThan">
      <formula>0.0000001</formula>
    </cfRule>
    <cfRule type="cellIs" dxfId="783" priority="819" stopIfTrue="1" operator="equal">
      <formula>0</formula>
    </cfRule>
  </conditionalFormatting>
  <conditionalFormatting sqref="CB19:CF19">
    <cfRule type="cellIs" dxfId="782" priority="800" stopIfTrue="1" operator="greaterThan">
      <formula>0.0000001</formula>
    </cfRule>
    <cfRule type="cellIs" dxfId="781" priority="805" stopIfTrue="1" operator="equal">
      <formula>0</formula>
    </cfRule>
    <cfRule type="cellIs" dxfId="780" priority="804" stopIfTrue="1" operator="greaterThan">
      <formula>0.0000001</formula>
    </cfRule>
    <cfRule type="cellIs" dxfId="779" priority="802" stopIfTrue="1" operator="greaterThan">
      <formula>0.0000001</formula>
    </cfRule>
    <cfRule type="cellIs" dxfId="778" priority="801" stopIfTrue="1" operator="equal">
      <formula>0</formula>
    </cfRule>
    <cfRule type="cellIs" dxfId="777" priority="806" stopIfTrue="1" operator="greaterThan">
      <formula>0.0000001</formula>
    </cfRule>
    <cfRule type="cellIs" dxfId="776" priority="803" stopIfTrue="1" operator="equal">
      <formula>0</formula>
    </cfRule>
    <cfRule type="cellIs" dxfId="775" priority="812" stopIfTrue="1" operator="greaterThan">
      <formula>0.0000001</formula>
    </cfRule>
    <cfRule type="cellIs" dxfId="774" priority="810" stopIfTrue="1" operator="greaterThan">
      <formula>0.0000001</formula>
    </cfRule>
    <cfRule type="cellIs" dxfId="773" priority="809" stopIfTrue="1" operator="equal">
      <formula>0</formula>
    </cfRule>
    <cfRule type="cellIs" dxfId="772" priority="808" stopIfTrue="1" operator="greaterThan">
      <formula>0.0000001</formula>
    </cfRule>
    <cfRule type="cellIs" dxfId="771" priority="807" stopIfTrue="1" operator="equal">
      <formula>0</formula>
    </cfRule>
  </conditionalFormatting>
  <conditionalFormatting sqref="CB21:CF21">
    <cfRule type="cellIs" dxfId="770" priority="794" stopIfTrue="1" operator="greaterThan">
      <formula>0.0000001</formula>
    </cfRule>
    <cfRule type="cellIs" dxfId="769" priority="787" stopIfTrue="1" operator="equal">
      <formula>0</formula>
    </cfRule>
    <cfRule type="cellIs" dxfId="768" priority="786" stopIfTrue="1" operator="greaterThan">
      <formula>0.0000001</formula>
    </cfRule>
    <cfRule type="cellIs" dxfId="767" priority="793" stopIfTrue="1" operator="equal">
      <formula>0</formula>
    </cfRule>
    <cfRule type="cellIs" dxfId="766" priority="798" stopIfTrue="1" operator="greaterThan">
      <formula>0.0000001</formula>
    </cfRule>
    <cfRule type="cellIs" dxfId="765" priority="792" stopIfTrue="1" operator="greaterThan">
      <formula>0.0000001</formula>
    </cfRule>
    <cfRule type="cellIs" dxfId="764" priority="790" stopIfTrue="1" operator="greaterThan">
      <formula>0.0000001</formula>
    </cfRule>
    <cfRule type="cellIs" dxfId="763" priority="796" stopIfTrue="1" operator="greaterThan">
      <formula>0.0000001</formula>
    </cfRule>
    <cfRule type="cellIs" dxfId="762" priority="795" stopIfTrue="1" operator="equal">
      <formula>0</formula>
    </cfRule>
    <cfRule type="cellIs" dxfId="761" priority="789" stopIfTrue="1" operator="equal">
      <formula>0</formula>
    </cfRule>
    <cfRule type="cellIs" dxfId="760" priority="788" stopIfTrue="1" operator="greaterThan">
      <formula>0.0000001</formula>
    </cfRule>
    <cfRule type="cellIs" dxfId="759" priority="791" stopIfTrue="1" operator="equal">
      <formula>0</formula>
    </cfRule>
  </conditionalFormatting>
  <conditionalFormatting sqref="CB23:CF23">
    <cfRule type="cellIs" dxfId="758" priority="778" stopIfTrue="1" operator="greaterThan">
      <formula>0.0000001</formula>
    </cfRule>
    <cfRule type="cellIs" dxfId="757" priority="777" stopIfTrue="1" operator="equal">
      <formula>0</formula>
    </cfRule>
    <cfRule type="cellIs" dxfId="756" priority="775" stopIfTrue="1" operator="equal">
      <formula>0</formula>
    </cfRule>
    <cfRule type="cellIs" dxfId="755" priority="774" stopIfTrue="1" operator="greaterThan">
      <formula>0.0000001</formula>
    </cfRule>
    <cfRule type="cellIs" dxfId="754" priority="773" stopIfTrue="1" operator="equal">
      <formula>0</formula>
    </cfRule>
    <cfRule type="cellIs" dxfId="753" priority="772" stopIfTrue="1" operator="greaterThan">
      <formula>0.0000001</formula>
    </cfRule>
    <cfRule type="cellIs" dxfId="752" priority="784" stopIfTrue="1" operator="greaterThan">
      <formula>0.0000001</formula>
    </cfRule>
    <cfRule type="cellIs" dxfId="751" priority="776" stopIfTrue="1" operator="greaterThan">
      <formula>0.0000001</formula>
    </cfRule>
    <cfRule type="cellIs" dxfId="750" priority="782" stopIfTrue="1" operator="greaterThan">
      <formula>0.0000001</formula>
    </cfRule>
    <cfRule type="cellIs" dxfId="749" priority="781" stopIfTrue="1" operator="equal">
      <formula>0</formula>
    </cfRule>
    <cfRule type="cellIs" dxfId="748" priority="780" stopIfTrue="1" operator="greaterThan">
      <formula>0.0000001</formula>
    </cfRule>
    <cfRule type="cellIs" dxfId="747" priority="779" stopIfTrue="1" operator="equal">
      <formula>0</formula>
    </cfRule>
  </conditionalFormatting>
  <conditionalFormatting sqref="CB25:CF25">
    <cfRule type="cellIs" dxfId="746" priority="762" stopIfTrue="1" operator="greaterThan">
      <formula>0.0000001</formula>
    </cfRule>
    <cfRule type="cellIs" dxfId="745" priority="763" stopIfTrue="1" operator="equal">
      <formula>0</formula>
    </cfRule>
    <cfRule type="cellIs" dxfId="744" priority="764" stopIfTrue="1" operator="greaterThan">
      <formula>0.0000001</formula>
    </cfRule>
    <cfRule type="cellIs" dxfId="743" priority="765" stopIfTrue="1" operator="equal">
      <formula>0</formula>
    </cfRule>
    <cfRule type="cellIs" dxfId="742" priority="766" stopIfTrue="1" operator="greaterThan">
      <formula>0.0000001</formula>
    </cfRule>
    <cfRule type="cellIs" dxfId="741" priority="767" stopIfTrue="1" operator="equal">
      <formula>0</formula>
    </cfRule>
    <cfRule type="cellIs" dxfId="740" priority="768" stopIfTrue="1" operator="greaterThan">
      <formula>0.0000001</formula>
    </cfRule>
    <cfRule type="cellIs" dxfId="739" priority="759" stopIfTrue="1" operator="equal">
      <formula>0</formula>
    </cfRule>
    <cfRule type="cellIs" dxfId="738" priority="770" stopIfTrue="1" operator="greaterThan">
      <formula>0.0000001</formula>
    </cfRule>
    <cfRule type="cellIs" dxfId="737" priority="758" stopIfTrue="1" operator="greaterThan">
      <formula>0.0000001</formula>
    </cfRule>
    <cfRule type="cellIs" dxfId="736" priority="760" stopIfTrue="1" operator="greaterThan">
      <formula>0.0000001</formula>
    </cfRule>
    <cfRule type="cellIs" dxfId="735" priority="761" stopIfTrue="1" operator="equal">
      <formula>0</formula>
    </cfRule>
  </conditionalFormatting>
  <conditionalFormatting sqref="CB27:CF27">
    <cfRule type="cellIs" dxfId="734" priority="751" stopIfTrue="1" operator="equal">
      <formula>0</formula>
    </cfRule>
    <cfRule type="cellIs" dxfId="733" priority="750" stopIfTrue="1" operator="greaterThan">
      <formula>0.0000001</formula>
    </cfRule>
    <cfRule type="cellIs" dxfId="732" priority="749" stopIfTrue="1" operator="equal">
      <formula>0</formula>
    </cfRule>
    <cfRule type="cellIs" dxfId="731" priority="748" stopIfTrue="1" operator="greaterThan">
      <formula>0.0000001</formula>
    </cfRule>
    <cfRule type="cellIs" dxfId="730" priority="747" stopIfTrue="1" operator="equal">
      <formula>0</formula>
    </cfRule>
    <cfRule type="cellIs" dxfId="729" priority="746" stopIfTrue="1" operator="greaterThan">
      <formula>0.0000001</formula>
    </cfRule>
    <cfRule type="cellIs" dxfId="728" priority="745" stopIfTrue="1" operator="equal">
      <formula>0</formula>
    </cfRule>
    <cfRule type="cellIs" dxfId="727" priority="753" stopIfTrue="1" operator="equal">
      <formula>0</formula>
    </cfRule>
    <cfRule type="cellIs" dxfId="726" priority="752" stopIfTrue="1" operator="greaterThan">
      <formula>0.0000001</formula>
    </cfRule>
    <cfRule type="cellIs" dxfId="725" priority="744" stopIfTrue="1" operator="greaterThan">
      <formula>0.0000001</formula>
    </cfRule>
    <cfRule type="cellIs" dxfId="724" priority="756" stopIfTrue="1" operator="greaterThan">
      <formula>0.0000001</formula>
    </cfRule>
    <cfRule type="cellIs" dxfId="723" priority="754" stopIfTrue="1" operator="greaterThan">
      <formula>0.0000001</formula>
    </cfRule>
  </conditionalFormatting>
  <conditionalFormatting sqref="CB29:CF29">
    <cfRule type="cellIs" dxfId="722" priority="742" stopIfTrue="1" operator="greaterThan">
      <formula>0.0000001</formula>
    </cfRule>
    <cfRule type="cellIs" dxfId="721" priority="731" stopIfTrue="1" operator="equal">
      <formula>0</formula>
    </cfRule>
    <cfRule type="cellIs" dxfId="720" priority="740" stopIfTrue="1" operator="greaterThan">
      <formula>0.0000001</formula>
    </cfRule>
    <cfRule type="cellIs" dxfId="719" priority="739" stopIfTrue="1" operator="equal">
      <formula>0</formula>
    </cfRule>
    <cfRule type="cellIs" dxfId="718" priority="738" stopIfTrue="1" operator="greaterThan">
      <formula>0.0000001</formula>
    </cfRule>
    <cfRule type="cellIs" dxfId="717" priority="737" stopIfTrue="1" operator="equal">
      <formula>0</formula>
    </cfRule>
    <cfRule type="cellIs" dxfId="716" priority="736" stopIfTrue="1" operator="greaterThan">
      <formula>0.0000001</formula>
    </cfRule>
    <cfRule type="cellIs" dxfId="715" priority="735" stopIfTrue="1" operator="equal">
      <formula>0</formula>
    </cfRule>
    <cfRule type="cellIs" dxfId="714" priority="734" stopIfTrue="1" operator="greaterThan">
      <formula>0.0000001</formula>
    </cfRule>
    <cfRule type="cellIs" dxfId="713" priority="733" stopIfTrue="1" operator="equal">
      <formula>0</formula>
    </cfRule>
    <cfRule type="cellIs" dxfId="712" priority="732" stopIfTrue="1" operator="greaterThan">
      <formula>0.0000001</formula>
    </cfRule>
    <cfRule type="cellIs" dxfId="711" priority="730" stopIfTrue="1" operator="greaterThan">
      <formula>0.0000001</formula>
    </cfRule>
  </conditionalFormatting>
  <conditionalFormatting sqref="CB31:CF31">
    <cfRule type="cellIs" dxfId="710" priority="831" stopIfTrue="1" operator="equal">
      <formula>0</formula>
    </cfRule>
    <cfRule type="cellIs" dxfId="709" priority="832" stopIfTrue="1" operator="greaterThan">
      <formula>0.0000001</formula>
    </cfRule>
    <cfRule type="cellIs" dxfId="708" priority="835" stopIfTrue="1" operator="equal">
      <formula>0</formula>
    </cfRule>
    <cfRule type="cellIs" dxfId="707" priority="833" stopIfTrue="1" operator="equal">
      <formula>0</formula>
    </cfRule>
    <cfRule type="cellIs" dxfId="706" priority="834" stopIfTrue="1" operator="greaterThan">
      <formula>0.0000001</formula>
    </cfRule>
    <cfRule type="cellIs" dxfId="705" priority="836" stopIfTrue="1" operator="greaterThan">
      <formula>0.0000001</formula>
    </cfRule>
    <cfRule type="cellIs" dxfId="704" priority="837" stopIfTrue="1" operator="equal">
      <formula>0</formula>
    </cfRule>
    <cfRule type="cellIs" dxfId="703" priority="719" stopIfTrue="1" operator="equal">
      <formula>0</formula>
    </cfRule>
    <cfRule type="cellIs" dxfId="702" priority="838" stopIfTrue="1" operator="greaterThan">
      <formula>0.0000001</formula>
    </cfRule>
    <cfRule type="cellIs" dxfId="701" priority="720" stopIfTrue="1" operator="greaterThan">
      <formula>0.0000001</formula>
    </cfRule>
    <cfRule type="cellIs" dxfId="700" priority="721" stopIfTrue="1" operator="equal">
      <formula>0</formula>
    </cfRule>
    <cfRule type="cellIs" dxfId="699" priority="722" stopIfTrue="1" operator="greaterThan">
      <formula>0.0000001</formula>
    </cfRule>
    <cfRule type="cellIs" dxfId="698" priority="723" stopIfTrue="1" operator="equal">
      <formula>0</formula>
    </cfRule>
    <cfRule type="cellIs" dxfId="697" priority="724" stopIfTrue="1" operator="greaterThan">
      <formula>0.0000001</formula>
    </cfRule>
    <cfRule type="cellIs" dxfId="696" priority="725" stopIfTrue="1" operator="equal">
      <formula>0</formula>
    </cfRule>
    <cfRule type="cellIs" dxfId="695" priority="726" stopIfTrue="1" operator="greaterThan">
      <formula>0.0000001</formula>
    </cfRule>
    <cfRule type="cellIs" dxfId="694" priority="727" stopIfTrue="1" operator="equal">
      <formula>0</formula>
    </cfRule>
    <cfRule type="cellIs" dxfId="693" priority="728" stopIfTrue="1" operator="greaterThan">
      <formula>0.0000001</formula>
    </cfRule>
    <cfRule type="cellIs" dxfId="692" priority="718" stopIfTrue="1" operator="greaterThan">
      <formula>0.0000001</formula>
    </cfRule>
    <cfRule type="cellIs" dxfId="691" priority="828" stopIfTrue="1" operator="greaterThan">
      <formula>0.0000001</formula>
    </cfRule>
    <cfRule type="cellIs" dxfId="690" priority="717" stopIfTrue="1" operator="equal">
      <formula>0</formula>
    </cfRule>
    <cfRule type="cellIs" dxfId="689" priority="840" stopIfTrue="1" operator="greaterThan">
      <formula>0.0000001</formula>
    </cfRule>
    <cfRule type="cellIs" dxfId="688" priority="716" stopIfTrue="1" operator="greaterThan">
      <formula>0.0000001</formula>
    </cfRule>
    <cfRule type="cellIs" dxfId="687" priority="829" stopIfTrue="1" operator="equal">
      <formula>0</formula>
    </cfRule>
    <cfRule type="cellIs" dxfId="686" priority="830" stopIfTrue="1" operator="greaterThan">
      <formula>0.0000001</formula>
    </cfRule>
    <cfRule type="cellIs" dxfId="685" priority="827" stopIfTrue="1" operator="equal">
      <formula>0</formula>
    </cfRule>
  </conditionalFormatting>
  <conditionalFormatting sqref="CB33:CF33">
    <cfRule type="cellIs" dxfId="684" priority="614" stopIfTrue="1" operator="greaterThan">
      <formula>0.0000001</formula>
    </cfRule>
    <cfRule type="cellIs" dxfId="683" priority="714" stopIfTrue="1" operator="greaterThan">
      <formula>0.0000001</formula>
    </cfRule>
    <cfRule type="cellIs" dxfId="682" priority="712" stopIfTrue="1" operator="greaterThan">
      <formula>0.0000001</formula>
    </cfRule>
    <cfRule type="cellIs" dxfId="681" priority="711" stopIfTrue="1" operator="equal">
      <formula>0</formula>
    </cfRule>
    <cfRule type="cellIs" dxfId="680" priority="710" stopIfTrue="1" operator="greaterThan">
      <formula>0.0000001</formula>
    </cfRule>
    <cfRule type="cellIs" dxfId="679" priority="709" stopIfTrue="1" operator="equal">
      <formula>0</formula>
    </cfRule>
    <cfRule type="cellIs" dxfId="678" priority="708" stopIfTrue="1" operator="greaterThan">
      <formula>0.0000001</formula>
    </cfRule>
    <cfRule type="cellIs" dxfId="677" priority="707" stopIfTrue="1" operator="equal">
      <formula>0</formula>
    </cfRule>
    <cfRule type="cellIs" dxfId="676" priority="706" stopIfTrue="1" operator="greaterThan">
      <formula>0.0000001</formula>
    </cfRule>
    <cfRule type="cellIs" dxfId="675" priority="705" stopIfTrue="1" operator="equal">
      <formula>0</formula>
    </cfRule>
    <cfRule type="cellIs" dxfId="674" priority="704" stopIfTrue="1" operator="greaterThan">
      <formula>0.0000001</formula>
    </cfRule>
    <cfRule type="cellIs" dxfId="673" priority="703" stopIfTrue="1" operator="equal">
      <formula>0</formula>
    </cfRule>
    <cfRule type="cellIs" dxfId="672" priority="702" stopIfTrue="1" operator="greaterThan">
      <formula>0.0000001</formula>
    </cfRule>
    <cfRule type="cellIs" dxfId="671" priority="701" stopIfTrue="1" operator="equal">
      <formula>0</formula>
    </cfRule>
    <cfRule type="cellIs" dxfId="670" priority="613" stopIfTrue="1" operator="equal">
      <formula>0</formula>
    </cfRule>
    <cfRule type="cellIs" dxfId="669" priority="612" stopIfTrue="1" operator="greaterThan">
      <formula>0.0000001</formula>
    </cfRule>
    <cfRule type="cellIs" dxfId="668" priority="611" stopIfTrue="1" operator="equal">
      <formula>0</formula>
    </cfRule>
    <cfRule type="cellIs" dxfId="667" priority="610" stopIfTrue="1" operator="greaterThan">
      <formula>0.0000001</formula>
    </cfRule>
    <cfRule type="cellIs" dxfId="666" priority="609" stopIfTrue="1" operator="equal">
      <formula>0</formula>
    </cfRule>
    <cfRule type="cellIs" dxfId="665" priority="608" stopIfTrue="1" operator="greaterThan">
      <formula>0.0000001</formula>
    </cfRule>
    <cfRule type="cellIs" dxfId="664" priority="607" stopIfTrue="1" operator="equal">
      <formula>0</formula>
    </cfRule>
    <cfRule type="cellIs" dxfId="663" priority="606" stopIfTrue="1" operator="greaterThan">
      <formula>0.0000001</formula>
    </cfRule>
    <cfRule type="cellIs" dxfId="662" priority="605" stopIfTrue="1" operator="equal">
      <formula>0</formula>
    </cfRule>
    <cfRule type="cellIs" dxfId="661" priority="604" stopIfTrue="1" operator="greaterThan">
      <formula>0.0000001</formula>
    </cfRule>
    <cfRule type="cellIs" dxfId="660" priority="603" stopIfTrue="1" operator="equal">
      <formula>0</formula>
    </cfRule>
    <cfRule type="cellIs" dxfId="659" priority="602" stopIfTrue="1" operator="greaterThan">
      <formula>0.0000001</formula>
    </cfRule>
    <cfRule type="cellIs" dxfId="658" priority="601" stopIfTrue="1" operator="equal">
      <formula>0</formula>
    </cfRule>
    <cfRule type="cellIs" dxfId="657" priority="600" stopIfTrue="1" operator="greaterThan">
      <formula>0.0000001</formula>
    </cfRule>
    <cfRule type="cellIs" dxfId="656" priority="599" stopIfTrue="1" operator="equal">
      <formula>0</formula>
    </cfRule>
    <cfRule type="cellIs" dxfId="655" priority="598" stopIfTrue="1" operator="greaterThan">
      <formula>0.0000001</formula>
    </cfRule>
    <cfRule type="cellIs" dxfId="654" priority="597" stopIfTrue="1" operator="equal">
      <formula>0</formula>
    </cfRule>
    <cfRule type="cellIs" dxfId="653" priority="596" stopIfTrue="1" operator="greaterThan">
      <formula>0.0000001</formula>
    </cfRule>
    <cfRule type="cellIs" dxfId="652" priority="595" stopIfTrue="1" operator="equal">
      <formula>0</formula>
    </cfRule>
    <cfRule type="cellIs" dxfId="651" priority="594" stopIfTrue="1" operator="greaterThan">
      <formula>0.0000001</formula>
    </cfRule>
    <cfRule type="cellIs" dxfId="650" priority="593" stopIfTrue="1" operator="equal">
      <formula>0</formula>
    </cfRule>
    <cfRule type="cellIs" dxfId="649" priority="592" stopIfTrue="1" operator="greaterThan">
      <formula>0.0000001</formula>
    </cfRule>
    <cfRule type="cellIs" dxfId="648" priority="591" stopIfTrue="1" operator="equal">
      <formula>0</formula>
    </cfRule>
    <cfRule type="cellIs" dxfId="647" priority="590" stopIfTrue="1" operator="greaterThan">
      <formula>0.0000001</formula>
    </cfRule>
    <cfRule type="cellIs" dxfId="646" priority="616" stopIfTrue="1" operator="greaterThan">
      <formula>0.0000001</formula>
    </cfRule>
    <cfRule type="cellIs" dxfId="645" priority="615" stopIfTrue="1" operator="equal">
      <formula>0</formula>
    </cfRule>
  </conditionalFormatting>
  <conditionalFormatting sqref="CB35:CF35">
    <cfRule type="cellIs" dxfId="644" priority="562" stopIfTrue="1" operator="greaterThan">
      <formula>0.0000001</formula>
    </cfRule>
    <cfRule type="cellIs" dxfId="643" priority="700" stopIfTrue="1" operator="greaterThan">
      <formula>0.0000001</formula>
    </cfRule>
    <cfRule type="cellIs" dxfId="642" priority="698" stopIfTrue="1" operator="greaterThan">
      <formula>0.0000001</formula>
    </cfRule>
    <cfRule type="cellIs" dxfId="641" priority="697" stopIfTrue="1" operator="equal">
      <formula>0</formula>
    </cfRule>
    <cfRule type="cellIs" dxfId="640" priority="696" stopIfTrue="1" operator="greaterThan">
      <formula>0.0000001</formula>
    </cfRule>
    <cfRule type="cellIs" dxfId="639" priority="695" stopIfTrue="1" operator="equal">
      <formula>0</formula>
    </cfRule>
    <cfRule type="cellIs" dxfId="638" priority="694" stopIfTrue="1" operator="greaterThan">
      <formula>0.0000001</formula>
    </cfRule>
    <cfRule type="cellIs" dxfId="637" priority="693" stopIfTrue="1" operator="equal">
      <formula>0</formula>
    </cfRule>
    <cfRule type="cellIs" dxfId="636" priority="692" stopIfTrue="1" operator="greaterThan">
      <formula>0.0000001</formula>
    </cfRule>
    <cfRule type="cellIs" dxfId="635" priority="691" stopIfTrue="1" operator="equal">
      <formula>0</formula>
    </cfRule>
    <cfRule type="cellIs" dxfId="634" priority="690" stopIfTrue="1" operator="greaterThan">
      <formula>0.0000001</formula>
    </cfRule>
    <cfRule type="cellIs" dxfId="633" priority="689" stopIfTrue="1" operator="equal">
      <formula>0</formula>
    </cfRule>
    <cfRule type="cellIs" dxfId="632" priority="688" stopIfTrue="1" operator="greaterThan">
      <formula>0.0000001</formula>
    </cfRule>
    <cfRule type="cellIs" dxfId="631" priority="687" stopIfTrue="1" operator="equal">
      <formula>0</formula>
    </cfRule>
    <cfRule type="cellIs" dxfId="630" priority="574" stopIfTrue="1" operator="greaterThan">
      <formula>0.0000001</formula>
    </cfRule>
    <cfRule type="cellIs" dxfId="629" priority="573" stopIfTrue="1" operator="equal">
      <formula>0</formula>
    </cfRule>
    <cfRule type="cellIs" dxfId="628" priority="585" stopIfTrue="1" operator="equal">
      <formula>0</formula>
    </cfRule>
    <cfRule type="cellIs" dxfId="627" priority="571" stopIfTrue="1" operator="equal">
      <formula>0</formula>
    </cfRule>
    <cfRule type="cellIs" dxfId="626" priority="570" stopIfTrue="1" operator="greaterThan">
      <formula>0.0000001</formula>
    </cfRule>
    <cfRule type="cellIs" dxfId="625" priority="569" stopIfTrue="1" operator="equal">
      <formula>0</formula>
    </cfRule>
    <cfRule type="cellIs" dxfId="624" priority="568" stopIfTrue="1" operator="greaterThan">
      <formula>0.0000001</formula>
    </cfRule>
    <cfRule type="cellIs" dxfId="623" priority="567" stopIfTrue="1" operator="equal">
      <formula>0</formula>
    </cfRule>
    <cfRule type="cellIs" dxfId="622" priority="566" stopIfTrue="1" operator="greaterThan">
      <formula>0.0000001</formula>
    </cfRule>
    <cfRule type="cellIs" dxfId="621" priority="565" stopIfTrue="1" operator="equal">
      <formula>0</formula>
    </cfRule>
    <cfRule type="cellIs" dxfId="620" priority="564" stopIfTrue="1" operator="greaterThan">
      <formula>0.0000001</formula>
    </cfRule>
    <cfRule type="cellIs" dxfId="619" priority="563" stopIfTrue="1" operator="equal">
      <formula>0</formula>
    </cfRule>
    <cfRule type="cellIs" dxfId="618" priority="588" stopIfTrue="1" operator="greaterThan">
      <formula>0.0000001</formula>
    </cfRule>
    <cfRule type="cellIs" dxfId="617" priority="587" stopIfTrue="1" operator="equal">
      <formula>0</formula>
    </cfRule>
    <cfRule type="cellIs" dxfId="616" priority="586" stopIfTrue="1" operator="greaterThan">
      <formula>0.0000001</formula>
    </cfRule>
    <cfRule type="cellIs" dxfId="615" priority="572" stopIfTrue="1" operator="greaterThan">
      <formula>0.0000001</formula>
    </cfRule>
    <cfRule type="cellIs" dxfId="614" priority="584" stopIfTrue="1" operator="greaterThan">
      <formula>0.0000001</formula>
    </cfRule>
    <cfRule type="cellIs" dxfId="613" priority="583" stopIfTrue="1" operator="equal">
      <formula>0</formula>
    </cfRule>
    <cfRule type="cellIs" dxfId="612" priority="582" stopIfTrue="1" operator="greaterThan">
      <formula>0.0000001</formula>
    </cfRule>
    <cfRule type="cellIs" dxfId="611" priority="581" stopIfTrue="1" operator="equal">
      <formula>0</formula>
    </cfRule>
    <cfRule type="cellIs" dxfId="610" priority="580" stopIfTrue="1" operator="greaterThan">
      <formula>0.0000001</formula>
    </cfRule>
    <cfRule type="cellIs" dxfId="609" priority="579" stopIfTrue="1" operator="equal">
      <formula>0</formula>
    </cfRule>
    <cfRule type="cellIs" dxfId="608" priority="578" stopIfTrue="1" operator="greaterThan">
      <formula>0.0000001</formula>
    </cfRule>
    <cfRule type="cellIs" dxfId="607" priority="577" stopIfTrue="1" operator="equal">
      <formula>0</formula>
    </cfRule>
    <cfRule type="cellIs" dxfId="606" priority="576" stopIfTrue="1" operator="greaterThan">
      <formula>0.0000001</formula>
    </cfRule>
    <cfRule type="cellIs" dxfId="605" priority="575" stopIfTrue="1" operator="equal">
      <formula>0</formula>
    </cfRule>
  </conditionalFormatting>
  <conditionalFormatting sqref="CB37:CF37">
    <cfRule type="cellIs" dxfId="604" priority="686" stopIfTrue="1" operator="greaterThan">
      <formula>0.0000001</formula>
    </cfRule>
    <cfRule type="cellIs" dxfId="603" priority="684" stopIfTrue="1" operator="greaterThan">
      <formula>0.0000001</formula>
    </cfRule>
    <cfRule type="cellIs" dxfId="602" priority="683" stopIfTrue="1" operator="equal">
      <formula>0</formula>
    </cfRule>
    <cfRule type="cellIs" dxfId="601" priority="682" stopIfTrue="1" operator="greaterThan">
      <formula>0.0000001</formula>
    </cfRule>
    <cfRule type="cellIs" dxfId="600" priority="681" stopIfTrue="1" operator="equal">
      <formula>0</formula>
    </cfRule>
    <cfRule type="cellIs" dxfId="599" priority="680" stopIfTrue="1" operator="greaterThan">
      <formula>0.0000001</formula>
    </cfRule>
    <cfRule type="cellIs" dxfId="598" priority="679" stopIfTrue="1" operator="equal">
      <formula>0</formula>
    </cfRule>
    <cfRule type="cellIs" dxfId="597" priority="678" stopIfTrue="1" operator="greaterThan">
      <formula>0.0000001</formula>
    </cfRule>
    <cfRule type="cellIs" dxfId="596" priority="677" stopIfTrue="1" operator="equal">
      <formula>0</formula>
    </cfRule>
    <cfRule type="cellIs" dxfId="595" priority="676" stopIfTrue="1" operator="greaterThan">
      <formula>0.0000001</formula>
    </cfRule>
    <cfRule type="cellIs" dxfId="594" priority="675" stopIfTrue="1" operator="equal">
      <formula>0</formula>
    </cfRule>
    <cfRule type="cellIs" dxfId="593" priority="674" stopIfTrue="1" operator="greaterThan">
      <formula>0.0000001</formula>
    </cfRule>
  </conditionalFormatting>
  <conditionalFormatting sqref="CB39:CF39">
    <cfRule type="cellIs" dxfId="592" priority="672" stopIfTrue="1" operator="greaterThan">
      <formula>0.0000001</formula>
    </cfRule>
    <cfRule type="cellIs" dxfId="591" priority="670" stopIfTrue="1" operator="greaterThan">
      <formula>0.0000001</formula>
    </cfRule>
    <cfRule type="cellIs" dxfId="590" priority="669" stopIfTrue="1" operator="equal">
      <formula>0</formula>
    </cfRule>
    <cfRule type="cellIs" dxfId="589" priority="668" stopIfTrue="1" operator="greaterThan">
      <formula>0.0000001</formula>
    </cfRule>
    <cfRule type="cellIs" dxfId="588" priority="667" stopIfTrue="1" operator="equal">
      <formula>0</formula>
    </cfRule>
    <cfRule type="cellIs" dxfId="587" priority="666" stopIfTrue="1" operator="greaterThan">
      <formula>0.0000001</formula>
    </cfRule>
    <cfRule type="cellIs" dxfId="586" priority="665" stopIfTrue="1" operator="equal">
      <formula>0</formula>
    </cfRule>
    <cfRule type="cellIs" dxfId="585" priority="664" stopIfTrue="1" operator="greaterThan">
      <formula>0.0000001</formula>
    </cfRule>
    <cfRule type="cellIs" dxfId="584" priority="663" stopIfTrue="1" operator="equal">
      <formula>0</formula>
    </cfRule>
    <cfRule type="cellIs" dxfId="583" priority="662" stopIfTrue="1" operator="greaterThan">
      <formula>0.0000001</formula>
    </cfRule>
    <cfRule type="cellIs" dxfId="582" priority="661" stopIfTrue="1" operator="equal">
      <formula>0</formula>
    </cfRule>
    <cfRule type="cellIs" dxfId="581" priority="660" stopIfTrue="1" operator="greaterThan">
      <formula>0.0000001</formula>
    </cfRule>
  </conditionalFormatting>
  <conditionalFormatting sqref="CB41:CF41">
    <cfRule type="cellIs" dxfId="580" priority="658" stopIfTrue="1" operator="greaterThan">
      <formula>0.0000001</formula>
    </cfRule>
    <cfRule type="cellIs" dxfId="579" priority="656" stopIfTrue="1" operator="greaterThan">
      <formula>0.0000001</formula>
    </cfRule>
    <cfRule type="cellIs" dxfId="578" priority="655" stopIfTrue="1" operator="equal">
      <formula>0</formula>
    </cfRule>
    <cfRule type="cellIs" dxfId="577" priority="653" stopIfTrue="1" operator="equal">
      <formula>0</formula>
    </cfRule>
    <cfRule type="cellIs" dxfId="576" priority="651" stopIfTrue="1" operator="equal">
      <formula>0</formula>
    </cfRule>
    <cfRule type="cellIs" dxfId="575" priority="650" stopIfTrue="1" operator="greaterThan">
      <formula>0.0000001</formula>
    </cfRule>
    <cfRule type="cellIs" dxfId="574" priority="649" stopIfTrue="1" operator="equal">
      <formula>0</formula>
    </cfRule>
    <cfRule type="cellIs" dxfId="573" priority="648" stopIfTrue="1" operator="greaterThan">
      <formula>0.0000001</formula>
    </cfRule>
    <cfRule type="cellIs" dxfId="572" priority="647" stopIfTrue="1" operator="equal">
      <formula>0</formula>
    </cfRule>
    <cfRule type="cellIs" dxfId="571" priority="646" stopIfTrue="1" operator="greaterThan">
      <formula>0.0000001</formula>
    </cfRule>
    <cfRule type="cellIs" dxfId="570" priority="652" stopIfTrue="1" operator="greaterThan">
      <formula>0.0000001</formula>
    </cfRule>
    <cfRule type="cellIs" dxfId="569" priority="654" stopIfTrue="1" operator="greaterThan">
      <formula>0.0000001</formula>
    </cfRule>
  </conditionalFormatting>
  <conditionalFormatting sqref="CB43:CF43">
    <cfRule type="cellIs" dxfId="568" priority="641" stopIfTrue="1" operator="equal">
      <formula>0</formula>
    </cfRule>
    <cfRule type="cellIs" dxfId="567" priority="644" stopIfTrue="1" operator="greaterThan">
      <formula>0.0000001</formula>
    </cfRule>
    <cfRule type="cellIs" dxfId="566" priority="642" stopIfTrue="1" operator="greaterThan">
      <formula>0.0000001</formula>
    </cfRule>
    <cfRule type="cellIs" dxfId="565" priority="632" stopIfTrue="1" operator="greaterThan">
      <formula>0.0000001</formula>
    </cfRule>
    <cfRule type="cellIs" dxfId="564" priority="638" stopIfTrue="1" operator="greaterThan">
      <formula>0.0000001</formula>
    </cfRule>
    <cfRule type="cellIs" dxfId="563" priority="633" stopIfTrue="1" operator="equal">
      <formula>0</formula>
    </cfRule>
    <cfRule type="cellIs" dxfId="562" priority="640" stopIfTrue="1" operator="greaterThan">
      <formula>0.0000001</formula>
    </cfRule>
    <cfRule type="cellIs" dxfId="561" priority="634" stopIfTrue="1" operator="greaterThan">
      <formula>0.0000001</formula>
    </cfRule>
    <cfRule type="cellIs" dxfId="560" priority="639" stopIfTrue="1" operator="equal">
      <formula>0</formula>
    </cfRule>
    <cfRule type="cellIs" dxfId="559" priority="635" stopIfTrue="1" operator="equal">
      <formula>0</formula>
    </cfRule>
    <cfRule type="cellIs" dxfId="558" priority="636" stopIfTrue="1" operator="greaterThan">
      <formula>0.0000001</formula>
    </cfRule>
    <cfRule type="cellIs" dxfId="557" priority="637" stopIfTrue="1" operator="equal">
      <formula>0</formula>
    </cfRule>
  </conditionalFormatting>
  <conditionalFormatting sqref="CB45:CF45">
    <cfRule type="cellIs" dxfId="556" priority="621" stopIfTrue="1" operator="equal">
      <formula>0</formula>
    </cfRule>
    <cfRule type="cellIs" dxfId="555" priority="628" stopIfTrue="1" operator="greaterThan">
      <formula>0.0000001</formula>
    </cfRule>
    <cfRule type="cellIs" dxfId="554" priority="627" stopIfTrue="1" operator="equal">
      <formula>0</formula>
    </cfRule>
    <cfRule type="cellIs" dxfId="553" priority="626" stopIfTrue="1" operator="greaterThan">
      <formula>0.0000001</formula>
    </cfRule>
    <cfRule type="cellIs" dxfId="552" priority="625" stopIfTrue="1" operator="equal">
      <formula>0</formula>
    </cfRule>
    <cfRule type="cellIs" dxfId="551" priority="624" stopIfTrue="1" operator="greaterThan">
      <formula>0.0000001</formula>
    </cfRule>
    <cfRule type="cellIs" dxfId="550" priority="623" stopIfTrue="1" operator="equal">
      <formula>0</formula>
    </cfRule>
    <cfRule type="cellIs" dxfId="549" priority="620" stopIfTrue="1" operator="greaterThan">
      <formula>0.0000001</formula>
    </cfRule>
    <cfRule type="cellIs" dxfId="548" priority="619" stopIfTrue="1" operator="equal">
      <formula>0</formula>
    </cfRule>
    <cfRule type="cellIs" dxfId="547" priority="618" stopIfTrue="1" operator="greaterThan">
      <formula>0.0000001</formula>
    </cfRule>
    <cfRule type="cellIs" dxfId="546" priority="622" stopIfTrue="1" operator="greaterThan">
      <formula>0.0000001</formula>
    </cfRule>
    <cfRule type="cellIs" dxfId="545" priority="630" stopIfTrue="1" operator="greaterThan">
      <formula>0.0000001</formula>
    </cfRule>
  </conditionalFormatting>
  <conditionalFormatting sqref="CB17:CK17">
    <cfRule type="cellIs" dxfId="544" priority="545" stopIfTrue="1" operator="equal">
      <formula>0</formula>
    </cfRule>
  </conditionalFormatting>
  <conditionalFormatting sqref="CB19:CK19">
    <cfRule type="cellIs" dxfId="543" priority="531" stopIfTrue="1" operator="equal">
      <formula>0</formula>
    </cfRule>
  </conditionalFormatting>
  <conditionalFormatting sqref="CB21:CK21">
    <cfRule type="cellIs" dxfId="542" priority="517" stopIfTrue="1" operator="equal">
      <formula>0</formula>
    </cfRule>
  </conditionalFormatting>
  <conditionalFormatting sqref="CB23:CK23">
    <cfRule type="cellIs" dxfId="541" priority="503" stopIfTrue="1" operator="equal">
      <formula>0</formula>
    </cfRule>
  </conditionalFormatting>
  <conditionalFormatting sqref="CB25:CK25">
    <cfRule type="cellIs" dxfId="540" priority="489" stopIfTrue="1" operator="equal">
      <formula>0</formula>
    </cfRule>
  </conditionalFormatting>
  <conditionalFormatting sqref="CB27:CK27">
    <cfRule type="cellIs" dxfId="539" priority="475" stopIfTrue="1" operator="equal">
      <formula>0</formula>
    </cfRule>
  </conditionalFormatting>
  <conditionalFormatting sqref="CB29:CK29">
    <cfRule type="cellIs" dxfId="538" priority="461" stopIfTrue="1" operator="equal">
      <formula>0</formula>
    </cfRule>
  </conditionalFormatting>
  <conditionalFormatting sqref="CB31:CK31">
    <cfRule type="cellIs" dxfId="537" priority="559" stopIfTrue="1" operator="equal">
      <formula>0</formula>
    </cfRule>
  </conditionalFormatting>
  <conditionalFormatting sqref="CB33:CK33">
    <cfRule type="cellIs" dxfId="536" priority="433" stopIfTrue="1" operator="equal">
      <formula>0</formula>
    </cfRule>
  </conditionalFormatting>
  <conditionalFormatting sqref="CB35:CK35">
    <cfRule type="cellIs" dxfId="535" priority="419" stopIfTrue="1" operator="equal">
      <formula>0</formula>
    </cfRule>
  </conditionalFormatting>
  <conditionalFormatting sqref="CB37:CK37">
    <cfRule type="cellIs" dxfId="534" priority="405" stopIfTrue="1" operator="equal">
      <formula>0</formula>
    </cfRule>
  </conditionalFormatting>
  <conditionalFormatting sqref="CB39:CK39">
    <cfRule type="cellIs" dxfId="533" priority="391" stopIfTrue="1" operator="equal">
      <formula>0</formula>
    </cfRule>
  </conditionalFormatting>
  <conditionalFormatting sqref="CB41:CK41">
    <cfRule type="cellIs" dxfId="532" priority="377" stopIfTrue="1" operator="equal">
      <formula>0</formula>
    </cfRule>
  </conditionalFormatting>
  <conditionalFormatting sqref="CB43:CK43">
    <cfRule type="cellIs" dxfId="531" priority="363" stopIfTrue="1" operator="equal">
      <formula>0</formula>
    </cfRule>
  </conditionalFormatting>
  <conditionalFormatting sqref="CB45:CK45">
    <cfRule type="cellIs" dxfId="530" priority="349" stopIfTrue="1" operator="equal">
      <formula>0</formula>
    </cfRule>
  </conditionalFormatting>
  <conditionalFormatting sqref="CG17:CK17">
    <cfRule type="cellIs" dxfId="529" priority="542" stopIfTrue="1" operator="greaterThan">
      <formula>0.0000001</formula>
    </cfRule>
    <cfRule type="cellIs" dxfId="528" priority="546" stopIfTrue="1" operator="greaterThan">
      <formula>0.0000001</formula>
    </cfRule>
    <cfRule type="cellIs" dxfId="527" priority="535" stopIfTrue="1" operator="equal">
      <formula>0</formula>
    </cfRule>
    <cfRule type="cellIs" dxfId="526" priority="536" stopIfTrue="1" operator="greaterThan">
      <formula>0.0000001</formula>
    </cfRule>
    <cfRule type="cellIs" dxfId="525" priority="537" stopIfTrue="1" operator="equal">
      <formula>0</formula>
    </cfRule>
    <cfRule type="cellIs" dxfId="524" priority="538" stopIfTrue="1" operator="greaterThan">
      <formula>0.0000001</formula>
    </cfRule>
    <cfRule type="cellIs" dxfId="523" priority="539" stopIfTrue="1" operator="equal">
      <formula>0</formula>
    </cfRule>
    <cfRule type="cellIs" dxfId="522" priority="540" stopIfTrue="1" operator="greaterThan">
      <formula>0.0000001</formula>
    </cfRule>
    <cfRule type="cellIs" dxfId="521" priority="541" stopIfTrue="1" operator="equal">
      <formula>0</formula>
    </cfRule>
    <cfRule type="cellIs" dxfId="520" priority="543" stopIfTrue="1" operator="equal">
      <formula>0</formula>
    </cfRule>
    <cfRule type="cellIs" dxfId="519" priority="544" stopIfTrue="1" operator="greaterThan">
      <formula>0.0000001</formula>
    </cfRule>
    <cfRule type="cellIs" dxfId="518" priority="534" stopIfTrue="1" operator="greaterThan">
      <formula>0.0000001</formula>
    </cfRule>
  </conditionalFormatting>
  <conditionalFormatting sqref="CG19:CK19">
    <cfRule type="cellIs" dxfId="517" priority="527" stopIfTrue="1" operator="equal">
      <formula>0</formula>
    </cfRule>
    <cfRule type="cellIs" dxfId="516" priority="526" stopIfTrue="1" operator="greaterThan">
      <formula>0.0000001</formula>
    </cfRule>
    <cfRule type="cellIs" dxfId="515" priority="525" stopIfTrue="1" operator="equal">
      <formula>0</formula>
    </cfRule>
    <cfRule type="cellIs" dxfId="514" priority="524" stopIfTrue="1" operator="greaterThan">
      <formula>0.0000001</formula>
    </cfRule>
    <cfRule type="cellIs" dxfId="513" priority="523" stopIfTrue="1" operator="equal">
      <formula>0</formula>
    </cfRule>
    <cfRule type="cellIs" dxfId="512" priority="522" stopIfTrue="1" operator="greaterThan">
      <formula>0.0000001</formula>
    </cfRule>
    <cfRule type="cellIs" dxfId="511" priority="521" stopIfTrue="1" operator="equal">
      <formula>0</formula>
    </cfRule>
    <cfRule type="cellIs" dxfId="510" priority="520" stopIfTrue="1" operator="greaterThan">
      <formula>0.0000001</formula>
    </cfRule>
    <cfRule type="cellIs" dxfId="509" priority="532" stopIfTrue="1" operator="greaterThan">
      <formula>0.0000001</formula>
    </cfRule>
    <cfRule type="cellIs" dxfId="508" priority="530" stopIfTrue="1" operator="greaterThan">
      <formula>0.0000001</formula>
    </cfRule>
    <cfRule type="cellIs" dxfId="507" priority="529" stopIfTrue="1" operator="equal">
      <formula>0</formula>
    </cfRule>
    <cfRule type="cellIs" dxfId="506" priority="528" stopIfTrue="1" operator="greaterThan">
      <formula>0.0000001</formula>
    </cfRule>
  </conditionalFormatting>
  <conditionalFormatting sqref="CG21:CK21">
    <cfRule type="cellIs" dxfId="505" priority="509" stopIfTrue="1" operator="equal">
      <formula>0</formula>
    </cfRule>
    <cfRule type="cellIs" dxfId="504" priority="508" stopIfTrue="1" operator="greaterThan">
      <formula>0.0000001</formula>
    </cfRule>
    <cfRule type="cellIs" dxfId="503" priority="507" stopIfTrue="1" operator="equal">
      <formula>0</formula>
    </cfRule>
    <cfRule type="cellIs" dxfId="502" priority="506" stopIfTrue="1" operator="greaterThan">
      <formula>0.0000001</formula>
    </cfRule>
    <cfRule type="cellIs" dxfId="501" priority="518" stopIfTrue="1" operator="greaterThan">
      <formula>0.0000001</formula>
    </cfRule>
    <cfRule type="cellIs" dxfId="500" priority="516" stopIfTrue="1" operator="greaterThan">
      <formula>0.0000001</formula>
    </cfRule>
    <cfRule type="cellIs" dxfId="499" priority="515" stopIfTrue="1" operator="equal">
      <formula>0</formula>
    </cfRule>
    <cfRule type="cellIs" dxfId="498" priority="514" stopIfTrue="1" operator="greaterThan">
      <formula>0.0000001</formula>
    </cfRule>
    <cfRule type="cellIs" dxfId="497" priority="513" stopIfTrue="1" operator="equal">
      <formula>0</formula>
    </cfRule>
    <cfRule type="cellIs" dxfId="496" priority="512" stopIfTrue="1" operator="greaterThan">
      <formula>0.0000001</formula>
    </cfRule>
    <cfRule type="cellIs" dxfId="495" priority="511" stopIfTrue="1" operator="equal">
      <formula>0</formula>
    </cfRule>
    <cfRule type="cellIs" dxfId="494" priority="510" stopIfTrue="1" operator="greaterThan">
      <formula>0.0000001</formula>
    </cfRule>
  </conditionalFormatting>
  <conditionalFormatting sqref="CG23:CK23">
    <cfRule type="cellIs" dxfId="493" priority="504" stopIfTrue="1" operator="greaterThan">
      <formula>0.0000001</formula>
    </cfRule>
    <cfRule type="cellIs" dxfId="492" priority="495" stopIfTrue="1" operator="equal">
      <formula>0</formula>
    </cfRule>
    <cfRule type="cellIs" dxfId="491" priority="496" stopIfTrue="1" operator="greaterThan">
      <formula>0.0000001</formula>
    </cfRule>
    <cfRule type="cellIs" dxfId="490" priority="497" stopIfTrue="1" operator="equal">
      <formula>0</formula>
    </cfRule>
    <cfRule type="cellIs" dxfId="489" priority="498" stopIfTrue="1" operator="greaterThan">
      <formula>0.0000001</formula>
    </cfRule>
    <cfRule type="cellIs" dxfId="488" priority="499" stopIfTrue="1" operator="equal">
      <formula>0</formula>
    </cfRule>
    <cfRule type="cellIs" dxfId="487" priority="500" stopIfTrue="1" operator="greaterThan">
      <formula>0.0000001</formula>
    </cfRule>
    <cfRule type="cellIs" dxfId="486" priority="501" stopIfTrue="1" operator="equal">
      <formula>0</formula>
    </cfRule>
    <cfRule type="cellIs" dxfId="485" priority="502" stopIfTrue="1" operator="greaterThan">
      <formula>0.0000001</formula>
    </cfRule>
    <cfRule type="cellIs" dxfId="484" priority="493" stopIfTrue="1" operator="equal">
      <formula>0</formula>
    </cfRule>
    <cfRule type="cellIs" dxfId="483" priority="492" stopIfTrue="1" operator="greaterThan">
      <formula>0.0000001</formula>
    </cfRule>
    <cfRule type="cellIs" dxfId="482" priority="494" stopIfTrue="1" operator="greaterThan">
      <formula>0.0000001</formula>
    </cfRule>
  </conditionalFormatting>
  <conditionalFormatting sqref="CG25:CK25">
    <cfRule type="cellIs" dxfId="481" priority="484" stopIfTrue="1" operator="greaterThan">
      <formula>0.0000001</formula>
    </cfRule>
    <cfRule type="cellIs" dxfId="480" priority="483" stopIfTrue="1" operator="equal">
      <formula>0</formula>
    </cfRule>
    <cfRule type="cellIs" dxfId="479" priority="481" stopIfTrue="1" operator="equal">
      <formula>0</formula>
    </cfRule>
    <cfRule type="cellIs" dxfId="478" priority="480" stopIfTrue="1" operator="greaterThan">
      <formula>0.0000001</formula>
    </cfRule>
    <cfRule type="cellIs" dxfId="477" priority="479" stopIfTrue="1" operator="equal">
      <formula>0</formula>
    </cfRule>
    <cfRule type="cellIs" dxfId="476" priority="478" stopIfTrue="1" operator="greaterThan">
      <formula>0.0000001</formula>
    </cfRule>
    <cfRule type="cellIs" dxfId="475" priority="490" stopIfTrue="1" operator="greaterThan">
      <formula>0.0000001</formula>
    </cfRule>
    <cfRule type="cellIs" dxfId="474" priority="488" stopIfTrue="1" operator="greaterThan">
      <formula>0.0000001</formula>
    </cfRule>
    <cfRule type="cellIs" dxfId="473" priority="487" stopIfTrue="1" operator="equal">
      <formula>0</formula>
    </cfRule>
    <cfRule type="cellIs" dxfId="472" priority="486" stopIfTrue="1" operator="greaterThan">
      <formula>0.0000001</formula>
    </cfRule>
    <cfRule type="cellIs" dxfId="471" priority="485" stopIfTrue="1" operator="equal">
      <formula>0</formula>
    </cfRule>
    <cfRule type="cellIs" dxfId="470" priority="482" stopIfTrue="1" operator="greaterThan">
      <formula>0.0000001</formula>
    </cfRule>
  </conditionalFormatting>
  <conditionalFormatting sqref="CG27:CK27">
    <cfRule type="cellIs" dxfId="469" priority="469" stopIfTrue="1" operator="equal">
      <formula>0</formula>
    </cfRule>
    <cfRule type="cellIs" dxfId="468" priority="468" stopIfTrue="1" operator="greaterThan">
      <formula>0.0000001</formula>
    </cfRule>
    <cfRule type="cellIs" dxfId="467" priority="467" stopIfTrue="1" operator="equal">
      <formula>0</formula>
    </cfRule>
    <cfRule type="cellIs" dxfId="466" priority="466" stopIfTrue="1" operator="greaterThan">
      <formula>0.0000001</formula>
    </cfRule>
    <cfRule type="cellIs" dxfId="465" priority="465" stopIfTrue="1" operator="equal">
      <formula>0</formula>
    </cfRule>
    <cfRule type="cellIs" dxfId="464" priority="464" stopIfTrue="1" operator="greaterThan">
      <formula>0.0000001</formula>
    </cfRule>
    <cfRule type="cellIs" dxfId="463" priority="474" stopIfTrue="1" operator="greaterThan">
      <formula>0.0000001</formula>
    </cfRule>
    <cfRule type="cellIs" dxfId="462" priority="476" stopIfTrue="1" operator="greaterThan">
      <formula>0.0000001</formula>
    </cfRule>
    <cfRule type="cellIs" dxfId="461" priority="473" stopIfTrue="1" operator="equal">
      <formula>0</formula>
    </cfRule>
    <cfRule type="cellIs" dxfId="460" priority="472" stopIfTrue="1" operator="greaterThan">
      <formula>0.0000001</formula>
    </cfRule>
    <cfRule type="cellIs" dxfId="459" priority="471" stopIfTrue="1" operator="equal">
      <formula>0</formula>
    </cfRule>
    <cfRule type="cellIs" dxfId="458" priority="470" stopIfTrue="1" operator="greaterThan">
      <formula>0.0000001</formula>
    </cfRule>
  </conditionalFormatting>
  <conditionalFormatting sqref="CG29:CK29">
    <cfRule type="cellIs" dxfId="457" priority="458" stopIfTrue="1" operator="greaterThan">
      <formula>0.0000001</formula>
    </cfRule>
    <cfRule type="cellIs" dxfId="456" priority="456" stopIfTrue="1" operator="greaterThan">
      <formula>0.0000001</formula>
    </cfRule>
    <cfRule type="cellIs" dxfId="455" priority="462" stopIfTrue="1" operator="greaterThan">
      <formula>0.0000001</formula>
    </cfRule>
    <cfRule type="cellIs" dxfId="454" priority="457" stopIfTrue="1" operator="equal">
      <formula>0</formula>
    </cfRule>
    <cfRule type="cellIs" dxfId="453" priority="460" stopIfTrue="1" operator="greaterThan">
      <formula>0.0000001</formula>
    </cfRule>
    <cfRule type="cellIs" dxfId="452" priority="459" stopIfTrue="1" operator="equal">
      <formula>0</formula>
    </cfRule>
    <cfRule type="cellIs" dxfId="451" priority="454" stopIfTrue="1" operator="greaterThan">
      <formula>0.0000001</formula>
    </cfRule>
    <cfRule type="cellIs" dxfId="450" priority="450" stopIfTrue="1" operator="greaterThan">
      <formula>0.0000001</formula>
    </cfRule>
    <cfRule type="cellIs" dxfId="449" priority="451" stopIfTrue="1" operator="equal">
      <formula>0</formula>
    </cfRule>
    <cfRule type="cellIs" dxfId="448" priority="452" stopIfTrue="1" operator="greaterThan">
      <formula>0.0000001</formula>
    </cfRule>
    <cfRule type="cellIs" dxfId="447" priority="453" stopIfTrue="1" operator="equal">
      <formula>0</formula>
    </cfRule>
    <cfRule type="cellIs" dxfId="446" priority="455" stopIfTrue="1" operator="equal">
      <formula>0</formula>
    </cfRule>
  </conditionalFormatting>
  <conditionalFormatting sqref="CG31:CK31">
    <cfRule type="cellIs" dxfId="445" priority="445" stopIfTrue="1" operator="equal">
      <formula>0</formula>
    </cfRule>
    <cfRule type="cellIs" dxfId="444" priority="444" stopIfTrue="1" operator="greaterThan">
      <formula>0.0000001</formula>
    </cfRule>
    <cfRule type="cellIs" dxfId="443" priority="443" stopIfTrue="1" operator="equal">
      <formula>0</formula>
    </cfRule>
    <cfRule type="cellIs" dxfId="442" priority="442" stopIfTrue="1" operator="greaterThan">
      <formula>0.0000001</formula>
    </cfRule>
    <cfRule type="cellIs" dxfId="441" priority="441" stopIfTrue="1" operator="equal">
      <formula>0</formula>
    </cfRule>
    <cfRule type="cellIs" dxfId="440" priority="440" stopIfTrue="1" operator="greaterThan">
      <formula>0.0000001</formula>
    </cfRule>
    <cfRule type="cellIs" dxfId="439" priority="439" stopIfTrue="1" operator="equal">
      <formula>0</formula>
    </cfRule>
    <cfRule type="cellIs" dxfId="438" priority="438" stopIfTrue="1" operator="greaterThan">
      <formula>0.0000001</formula>
    </cfRule>
    <cfRule type="cellIs" dxfId="437" priority="437" stopIfTrue="1" operator="equal">
      <formula>0</formula>
    </cfRule>
    <cfRule type="cellIs" dxfId="436" priority="436" stopIfTrue="1" operator="greaterThan">
      <formula>0.0000001</formula>
    </cfRule>
    <cfRule type="cellIs" dxfId="435" priority="555" stopIfTrue="1" operator="equal">
      <formula>0</formula>
    </cfRule>
    <cfRule type="cellIs" dxfId="434" priority="550" stopIfTrue="1" operator="greaterThan">
      <formula>0.0000001</formula>
    </cfRule>
    <cfRule type="cellIs" dxfId="433" priority="553" stopIfTrue="1" operator="equal">
      <formula>0</formula>
    </cfRule>
    <cfRule type="cellIs" dxfId="432" priority="549" stopIfTrue="1" operator="equal">
      <formula>0</formula>
    </cfRule>
    <cfRule type="cellIs" dxfId="431" priority="548" stopIfTrue="1" operator="greaterThan">
      <formula>0.0000001</formula>
    </cfRule>
    <cfRule type="cellIs" dxfId="430" priority="552" stopIfTrue="1" operator="greaterThan">
      <formula>0.0000001</formula>
    </cfRule>
    <cfRule type="cellIs" dxfId="429" priority="446" stopIfTrue="1" operator="greaterThan">
      <formula>0.0000001</formula>
    </cfRule>
    <cfRule type="cellIs" dxfId="428" priority="448" stopIfTrue="1" operator="greaterThan">
      <formula>0.0000001</formula>
    </cfRule>
    <cfRule type="cellIs" dxfId="427" priority="447" stopIfTrue="1" operator="equal">
      <formula>0</formula>
    </cfRule>
    <cfRule type="cellIs" dxfId="426" priority="547" stopIfTrue="1" operator="equal">
      <formula>0</formula>
    </cfRule>
    <cfRule type="cellIs" dxfId="425" priority="551" stopIfTrue="1" operator="equal">
      <formula>0</formula>
    </cfRule>
    <cfRule type="cellIs" dxfId="424" priority="560" stopIfTrue="1" operator="greaterThan">
      <formula>0.0000001</formula>
    </cfRule>
    <cfRule type="cellIs" dxfId="423" priority="558" stopIfTrue="1" operator="greaterThan">
      <formula>0.0000001</formula>
    </cfRule>
    <cfRule type="cellIs" dxfId="422" priority="556" stopIfTrue="1" operator="greaterThan">
      <formula>0.0000001</formula>
    </cfRule>
    <cfRule type="cellIs" dxfId="421" priority="557" stopIfTrue="1" operator="equal">
      <formula>0</formula>
    </cfRule>
    <cfRule type="cellIs" dxfId="420" priority="554" stopIfTrue="1" operator="greaterThan">
      <formula>0.0000001</formula>
    </cfRule>
  </conditionalFormatting>
  <conditionalFormatting sqref="CG33:CK33">
    <cfRule type="cellIs" dxfId="419" priority="434" stopIfTrue="1" operator="greaterThan">
      <formula>0.0000001</formula>
    </cfRule>
    <cfRule type="cellIs" dxfId="418" priority="432" stopIfTrue="1" operator="greaterThan">
      <formula>0.0000001</formula>
    </cfRule>
    <cfRule type="cellIs" dxfId="417" priority="431" stopIfTrue="1" operator="equal">
      <formula>0</formula>
    </cfRule>
    <cfRule type="cellIs" dxfId="416" priority="430" stopIfTrue="1" operator="greaterThan">
      <formula>0.0000001</formula>
    </cfRule>
    <cfRule type="cellIs" dxfId="415" priority="429" stopIfTrue="1" operator="equal">
      <formula>0</formula>
    </cfRule>
    <cfRule type="cellIs" dxfId="414" priority="428" stopIfTrue="1" operator="greaterThan">
      <formula>0.0000001</formula>
    </cfRule>
    <cfRule type="cellIs" dxfId="413" priority="427" stopIfTrue="1" operator="equal">
      <formula>0</formula>
    </cfRule>
    <cfRule type="cellIs" dxfId="412" priority="426" stopIfTrue="1" operator="greaterThan">
      <formula>0.0000001</formula>
    </cfRule>
    <cfRule type="cellIs" dxfId="411" priority="314" stopIfTrue="1" operator="greaterThan">
      <formula>0.0000001</formula>
    </cfRule>
    <cfRule type="cellIs" dxfId="410" priority="421" stopIfTrue="1" operator="equal">
      <formula>0</formula>
    </cfRule>
    <cfRule type="cellIs" dxfId="409" priority="312" stopIfTrue="1" operator="greaterThan">
      <formula>0.0000001</formula>
    </cfRule>
    <cfRule type="cellIs" dxfId="408" priority="315" stopIfTrue="1" operator="equal">
      <formula>0</formula>
    </cfRule>
    <cfRule type="cellIs" dxfId="407" priority="422" stopIfTrue="1" operator="greaterThan">
      <formula>0.0000001</formula>
    </cfRule>
    <cfRule type="cellIs" dxfId="406" priority="423" stopIfTrue="1" operator="equal">
      <formula>0</formula>
    </cfRule>
    <cfRule type="cellIs" dxfId="405" priority="326" stopIfTrue="1" operator="greaterThan">
      <formula>0.0000001</formula>
    </cfRule>
    <cfRule type="cellIs" dxfId="404" priority="336" stopIfTrue="1" operator="greaterThan">
      <formula>0.0000001</formula>
    </cfRule>
    <cfRule type="cellIs" dxfId="403" priority="335" stopIfTrue="1" operator="equal">
      <formula>0</formula>
    </cfRule>
    <cfRule type="cellIs" dxfId="402" priority="334" stopIfTrue="1" operator="greaterThan">
      <formula>0.0000001</formula>
    </cfRule>
    <cfRule type="cellIs" dxfId="401" priority="333" stopIfTrue="1" operator="equal">
      <formula>0</formula>
    </cfRule>
    <cfRule type="cellIs" dxfId="400" priority="332" stopIfTrue="1" operator="greaterThan">
      <formula>0.0000001</formula>
    </cfRule>
    <cfRule type="cellIs" dxfId="399" priority="331" stopIfTrue="1" operator="equal">
      <formula>0</formula>
    </cfRule>
    <cfRule type="cellIs" dxfId="398" priority="310" stopIfTrue="1" operator="greaterThan">
      <formula>0.0000001</formula>
    </cfRule>
    <cfRule type="cellIs" dxfId="397" priority="329" stopIfTrue="1" operator="equal">
      <formula>0</formula>
    </cfRule>
    <cfRule type="cellIs" dxfId="396" priority="328" stopIfTrue="1" operator="greaterThan">
      <formula>0.0000001</formula>
    </cfRule>
    <cfRule type="cellIs" dxfId="395" priority="327" stopIfTrue="1" operator="equal">
      <formula>0</formula>
    </cfRule>
    <cfRule type="cellIs" dxfId="394" priority="325" stopIfTrue="1" operator="equal">
      <formula>0</formula>
    </cfRule>
    <cfRule type="cellIs" dxfId="393" priority="324" stopIfTrue="1" operator="greaterThan">
      <formula>0.0000001</formula>
    </cfRule>
    <cfRule type="cellIs" dxfId="392" priority="323" stopIfTrue="1" operator="equal">
      <formula>0</formula>
    </cfRule>
    <cfRule type="cellIs" dxfId="391" priority="322" stopIfTrue="1" operator="greaterThan">
      <formula>0.0000001</formula>
    </cfRule>
    <cfRule type="cellIs" dxfId="390" priority="321" stopIfTrue="1" operator="equal">
      <formula>0</formula>
    </cfRule>
    <cfRule type="cellIs" dxfId="389" priority="330" stopIfTrue="1" operator="greaterThan">
      <formula>0.0000001</formula>
    </cfRule>
    <cfRule type="cellIs" dxfId="388" priority="319" stopIfTrue="1" operator="equal">
      <formula>0</formula>
    </cfRule>
    <cfRule type="cellIs" dxfId="387" priority="318" stopIfTrue="1" operator="greaterThan">
      <formula>0.0000001</formula>
    </cfRule>
    <cfRule type="cellIs" dxfId="386" priority="317" stopIfTrue="1" operator="equal">
      <formula>0</formula>
    </cfRule>
    <cfRule type="cellIs" dxfId="385" priority="316" stopIfTrue="1" operator="greaterThan">
      <formula>0.0000001</formula>
    </cfRule>
    <cfRule type="cellIs" dxfId="384" priority="424" stopIfTrue="1" operator="greaterThan">
      <formula>0.0000001</formula>
    </cfRule>
    <cfRule type="cellIs" dxfId="383" priority="425" stopIfTrue="1" operator="equal">
      <formula>0</formula>
    </cfRule>
    <cfRule type="cellIs" dxfId="382" priority="313" stopIfTrue="1" operator="equal">
      <formula>0</formula>
    </cfRule>
    <cfRule type="cellIs" dxfId="381" priority="311" stopIfTrue="1" operator="equal">
      <formula>0</formula>
    </cfRule>
    <cfRule type="cellIs" dxfId="380" priority="320" stopIfTrue="1" operator="greaterThan">
      <formula>0.0000001</formula>
    </cfRule>
  </conditionalFormatting>
  <conditionalFormatting sqref="CG35:CK35">
    <cfRule type="cellIs" dxfId="379" priority="416" stopIfTrue="1" operator="greaterThan">
      <formula>0.0000001</formula>
    </cfRule>
    <cfRule type="cellIs" dxfId="378" priority="415" stopIfTrue="1" operator="equal">
      <formula>0</formula>
    </cfRule>
    <cfRule type="cellIs" dxfId="377" priority="292" stopIfTrue="1" operator="greaterThan">
      <formula>0.0000001</formula>
    </cfRule>
    <cfRule type="cellIs" dxfId="376" priority="414" stopIfTrue="1" operator="greaterThan">
      <formula>0.0000001</formula>
    </cfRule>
    <cfRule type="cellIs" dxfId="375" priority="294" stopIfTrue="1" operator="greaterThan">
      <formula>0.0000001</formula>
    </cfRule>
    <cfRule type="cellIs" dxfId="374" priority="295" stopIfTrue="1" operator="equal">
      <formula>0</formula>
    </cfRule>
    <cfRule type="cellIs" dxfId="373" priority="296" stopIfTrue="1" operator="greaterThan">
      <formula>0.0000001</formula>
    </cfRule>
    <cfRule type="cellIs" dxfId="372" priority="413" stopIfTrue="1" operator="equal">
      <formula>0</formula>
    </cfRule>
    <cfRule type="cellIs" dxfId="371" priority="298" stopIfTrue="1" operator="greaterThan">
      <formula>0.0000001</formula>
    </cfRule>
    <cfRule type="cellIs" dxfId="370" priority="299" stopIfTrue="1" operator="equal">
      <formula>0</formula>
    </cfRule>
    <cfRule type="cellIs" dxfId="369" priority="300" stopIfTrue="1" operator="greaterThan">
      <formula>0.0000001</formula>
    </cfRule>
    <cfRule type="cellIs" dxfId="368" priority="301" stopIfTrue="1" operator="equal">
      <formula>0</formula>
    </cfRule>
    <cfRule type="cellIs" dxfId="367" priority="302" stopIfTrue="1" operator="greaterThan">
      <formula>0.0000001</formula>
    </cfRule>
    <cfRule type="cellIs" dxfId="366" priority="412" stopIfTrue="1" operator="greaterThan">
      <formula>0.0000001</formula>
    </cfRule>
    <cfRule type="cellIs" dxfId="365" priority="411" stopIfTrue="1" operator="equal">
      <formula>0</formula>
    </cfRule>
    <cfRule type="cellIs" dxfId="364" priority="410" stopIfTrue="1" operator="greaterThan">
      <formula>0.0000001</formula>
    </cfRule>
    <cfRule type="cellIs" dxfId="363" priority="409" stopIfTrue="1" operator="equal">
      <formula>0</formula>
    </cfRule>
    <cfRule type="cellIs" dxfId="362" priority="408" stopIfTrue="1" operator="greaterThan">
      <formula>0.0000001</formula>
    </cfRule>
    <cfRule type="cellIs" dxfId="361" priority="407" stopIfTrue="1" operator="equal">
      <formula>0</formula>
    </cfRule>
    <cfRule type="cellIs" dxfId="360" priority="303" stopIfTrue="1" operator="equal">
      <formula>0</formula>
    </cfRule>
    <cfRule type="cellIs" dxfId="359" priority="308" stopIfTrue="1" operator="greaterThan">
      <formula>0.0000001</formula>
    </cfRule>
    <cfRule type="cellIs" dxfId="358" priority="307" stopIfTrue="1" operator="equal">
      <formula>0</formula>
    </cfRule>
    <cfRule type="cellIs" dxfId="357" priority="306" stopIfTrue="1" operator="greaterThan">
      <formula>0.0000001</formula>
    </cfRule>
    <cfRule type="cellIs" dxfId="356" priority="297" stopIfTrue="1" operator="equal">
      <formula>0</formula>
    </cfRule>
    <cfRule type="cellIs" dxfId="355" priority="305" stopIfTrue="1" operator="equal">
      <formula>0</formula>
    </cfRule>
    <cfRule type="cellIs" dxfId="354" priority="304" stopIfTrue="1" operator="greaterThan">
      <formula>0.0000001</formula>
    </cfRule>
    <cfRule type="cellIs" dxfId="353" priority="282" stopIfTrue="1" operator="greaterThan">
      <formula>0.0000001</formula>
    </cfRule>
    <cfRule type="cellIs" dxfId="352" priority="420" stopIfTrue="1" operator="greaterThan">
      <formula>0.0000001</formula>
    </cfRule>
    <cfRule type="cellIs" dxfId="351" priority="418" stopIfTrue="1" operator="greaterThan">
      <formula>0.0000001</formula>
    </cfRule>
    <cfRule type="cellIs" dxfId="350" priority="417" stopIfTrue="1" operator="equal">
      <formula>0</formula>
    </cfRule>
    <cfRule type="cellIs" dxfId="349" priority="293" stopIfTrue="1" operator="equal">
      <formula>0</formula>
    </cfRule>
    <cfRule type="cellIs" dxfId="348" priority="283" stopIfTrue="1" operator="equal">
      <formula>0</formula>
    </cfRule>
    <cfRule type="cellIs" dxfId="347" priority="284" stopIfTrue="1" operator="greaterThan">
      <formula>0.0000001</formula>
    </cfRule>
    <cfRule type="cellIs" dxfId="346" priority="285" stopIfTrue="1" operator="equal">
      <formula>0</formula>
    </cfRule>
    <cfRule type="cellIs" dxfId="345" priority="286" stopIfTrue="1" operator="greaterThan">
      <formula>0.0000001</formula>
    </cfRule>
    <cfRule type="cellIs" dxfId="344" priority="287" stopIfTrue="1" operator="equal">
      <formula>0</formula>
    </cfRule>
    <cfRule type="cellIs" dxfId="343" priority="288" stopIfTrue="1" operator="greaterThan">
      <formula>0.0000001</formula>
    </cfRule>
    <cfRule type="cellIs" dxfId="342" priority="289" stopIfTrue="1" operator="equal">
      <formula>0</formula>
    </cfRule>
    <cfRule type="cellIs" dxfId="341" priority="290" stopIfTrue="1" operator="greaterThan">
      <formula>0.0000001</formula>
    </cfRule>
    <cfRule type="cellIs" dxfId="340" priority="291" stopIfTrue="1" operator="equal">
      <formula>0</formula>
    </cfRule>
  </conditionalFormatting>
  <conditionalFormatting sqref="CG37:CK37">
    <cfRule type="cellIs" dxfId="339" priority="399" stopIfTrue="1" operator="equal">
      <formula>0</formula>
    </cfRule>
    <cfRule type="cellIs" dxfId="338" priority="400" stopIfTrue="1" operator="greaterThan">
      <formula>0.0000001</formula>
    </cfRule>
    <cfRule type="cellIs" dxfId="337" priority="401" stopIfTrue="1" operator="equal">
      <formula>0</formula>
    </cfRule>
    <cfRule type="cellIs" dxfId="336" priority="402" stopIfTrue="1" operator="greaterThan">
      <formula>0.0000001</formula>
    </cfRule>
    <cfRule type="cellIs" dxfId="335" priority="403" stopIfTrue="1" operator="equal">
      <formula>0</formula>
    </cfRule>
    <cfRule type="cellIs" dxfId="334" priority="404" stopIfTrue="1" operator="greaterThan">
      <formula>0.0000001</formula>
    </cfRule>
    <cfRule type="cellIs" dxfId="333" priority="406" stopIfTrue="1" operator="greaterThan">
      <formula>0.0000001</formula>
    </cfRule>
    <cfRule type="cellIs" dxfId="332" priority="394" stopIfTrue="1" operator="greaterThan">
      <formula>0.0000001</formula>
    </cfRule>
    <cfRule type="cellIs" dxfId="331" priority="396" stopIfTrue="1" operator="greaterThan">
      <formula>0.0000001</formula>
    </cfRule>
    <cfRule type="cellIs" dxfId="330" priority="397" stopIfTrue="1" operator="equal">
      <formula>0</formula>
    </cfRule>
    <cfRule type="cellIs" dxfId="329" priority="398" stopIfTrue="1" operator="greaterThan">
      <formula>0.0000001</formula>
    </cfRule>
    <cfRule type="cellIs" dxfId="328" priority="395" stopIfTrue="1" operator="equal">
      <formula>0</formula>
    </cfRule>
  </conditionalFormatting>
  <conditionalFormatting sqref="CG39:CK39">
    <cfRule type="cellIs" dxfId="327" priority="384" stopIfTrue="1" operator="greaterThan">
      <formula>0.0000001</formula>
    </cfRule>
    <cfRule type="cellIs" dxfId="326" priority="383" stopIfTrue="1" operator="equal">
      <formula>0</formula>
    </cfRule>
    <cfRule type="cellIs" dxfId="325" priority="382" stopIfTrue="1" operator="greaterThan">
      <formula>0.0000001</formula>
    </cfRule>
    <cfRule type="cellIs" dxfId="324" priority="381" stopIfTrue="1" operator="equal">
      <formula>0</formula>
    </cfRule>
    <cfRule type="cellIs" dxfId="323" priority="380" stopIfTrue="1" operator="greaterThan">
      <formula>0.0000001</formula>
    </cfRule>
    <cfRule type="cellIs" dxfId="322" priority="388" stopIfTrue="1" operator="greaterThan">
      <formula>0.0000001</formula>
    </cfRule>
    <cfRule type="cellIs" dxfId="321" priority="392" stopIfTrue="1" operator="greaterThan">
      <formula>0.0000001</formula>
    </cfRule>
    <cfRule type="cellIs" dxfId="320" priority="390" stopIfTrue="1" operator="greaterThan">
      <formula>0.0000001</formula>
    </cfRule>
    <cfRule type="cellIs" dxfId="319" priority="389" stopIfTrue="1" operator="equal">
      <formula>0</formula>
    </cfRule>
    <cfRule type="cellIs" dxfId="318" priority="387" stopIfTrue="1" operator="equal">
      <formula>0</formula>
    </cfRule>
    <cfRule type="cellIs" dxfId="317" priority="386" stopIfTrue="1" operator="greaterThan">
      <formula>0.0000001</formula>
    </cfRule>
    <cfRule type="cellIs" dxfId="316" priority="385" stopIfTrue="1" operator="equal">
      <formula>0</formula>
    </cfRule>
  </conditionalFormatting>
  <conditionalFormatting sqref="CG41:CK41">
    <cfRule type="cellIs" dxfId="315" priority="372" stopIfTrue="1" operator="greaterThan">
      <formula>0.0000001</formula>
    </cfRule>
    <cfRule type="cellIs" dxfId="314" priority="373" stopIfTrue="1" operator="equal">
      <formula>0</formula>
    </cfRule>
    <cfRule type="cellIs" dxfId="313" priority="374" stopIfTrue="1" operator="greaterThan">
      <formula>0.0000001</formula>
    </cfRule>
    <cfRule type="cellIs" dxfId="312" priority="375" stopIfTrue="1" operator="equal">
      <formula>0</formula>
    </cfRule>
    <cfRule type="cellIs" dxfId="311" priority="371" stopIfTrue="1" operator="equal">
      <formula>0</formula>
    </cfRule>
    <cfRule type="cellIs" dxfId="310" priority="376" stopIfTrue="1" operator="greaterThan">
      <formula>0.0000001</formula>
    </cfRule>
    <cfRule type="cellIs" dxfId="309" priority="366" stopIfTrue="1" operator="greaterThan">
      <formula>0.0000001</formula>
    </cfRule>
    <cfRule type="cellIs" dxfId="308" priority="367" stopIfTrue="1" operator="equal">
      <formula>0</formula>
    </cfRule>
    <cfRule type="cellIs" dxfId="307" priority="368" stopIfTrue="1" operator="greaterThan">
      <formula>0.0000001</formula>
    </cfRule>
    <cfRule type="cellIs" dxfId="306" priority="378" stopIfTrue="1" operator="greaterThan">
      <formula>0.0000001</formula>
    </cfRule>
    <cfRule type="cellIs" dxfId="305" priority="369" stopIfTrue="1" operator="equal">
      <formula>0</formula>
    </cfRule>
    <cfRule type="cellIs" dxfId="304" priority="370" stopIfTrue="1" operator="greaterThan">
      <formula>0.0000001</formula>
    </cfRule>
  </conditionalFormatting>
  <conditionalFormatting sqref="CG43:CK43">
    <cfRule type="cellIs" dxfId="303" priority="354" stopIfTrue="1" operator="greaterThan">
      <formula>0.0000001</formula>
    </cfRule>
    <cfRule type="cellIs" dxfId="302" priority="352" stopIfTrue="1" operator="greaterThan">
      <formula>0.0000001</formula>
    </cfRule>
    <cfRule type="cellIs" dxfId="301" priority="353" stopIfTrue="1" operator="equal">
      <formula>0</formula>
    </cfRule>
    <cfRule type="cellIs" dxfId="300" priority="362" stopIfTrue="1" operator="greaterThan">
      <formula>0.0000001</formula>
    </cfRule>
    <cfRule type="cellIs" dxfId="299" priority="355" stopIfTrue="1" operator="equal">
      <formula>0</formula>
    </cfRule>
    <cfRule type="cellIs" dxfId="298" priority="356" stopIfTrue="1" operator="greaterThan">
      <formula>0.0000001</formula>
    </cfRule>
    <cfRule type="cellIs" dxfId="297" priority="357" stopIfTrue="1" operator="equal">
      <formula>0</formula>
    </cfRule>
    <cfRule type="cellIs" dxfId="296" priority="358" stopIfTrue="1" operator="greaterThan">
      <formula>0.0000001</formula>
    </cfRule>
    <cfRule type="cellIs" dxfId="295" priority="359" stopIfTrue="1" operator="equal">
      <formula>0</formula>
    </cfRule>
    <cfRule type="cellIs" dxfId="294" priority="360" stopIfTrue="1" operator="greaterThan">
      <formula>0.0000001</formula>
    </cfRule>
    <cfRule type="cellIs" dxfId="293" priority="364" stopIfTrue="1" operator="greaterThan">
      <formula>0.0000001</formula>
    </cfRule>
    <cfRule type="cellIs" dxfId="292" priority="361" stopIfTrue="1" operator="equal">
      <formula>0</formula>
    </cfRule>
  </conditionalFormatting>
  <conditionalFormatting sqref="CG45:CK45">
    <cfRule type="cellIs" dxfId="291" priority="345" stopIfTrue="1" operator="equal">
      <formula>0</formula>
    </cfRule>
    <cfRule type="cellIs" dxfId="290" priority="346" stopIfTrue="1" operator="greaterThan">
      <formula>0.0000001</formula>
    </cfRule>
    <cfRule type="cellIs" dxfId="289" priority="347" stopIfTrue="1" operator="equal">
      <formula>0</formula>
    </cfRule>
    <cfRule type="cellIs" dxfId="288" priority="348" stopIfTrue="1" operator="greaterThan">
      <formula>0.0000001</formula>
    </cfRule>
    <cfRule type="cellIs" dxfId="287" priority="350" stopIfTrue="1" operator="greaterThan">
      <formula>0.0000001</formula>
    </cfRule>
    <cfRule type="cellIs" dxfId="286" priority="338" stopIfTrue="1" operator="greaterThan">
      <formula>0.0000001</formula>
    </cfRule>
    <cfRule type="cellIs" dxfId="285" priority="343" stopIfTrue="1" operator="equal">
      <formula>0</formula>
    </cfRule>
    <cfRule type="cellIs" dxfId="284" priority="342" stopIfTrue="1" operator="greaterThan">
      <formula>0.0000001</formula>
    </cfRule>
    <cfRule type="cellIs" dxfId="283" priority="344" stopIfTrue="1" operator="greaterThan">
      <formula>0.0000001</formula>
    </cfRule>
    <cfRule type="cellIs" dxfId="282" priority="341" stopIfTrue="1" operator="equal">
      <formula>0</formula>
    </cfRule>
    <cfRule type="cellIs" dxfId="281" priority="340" stopIfTrue="1" operator="greaterThan">
      <formula>0.0000001</formula>
    </cfRule>
    <cfRule type="cellIs" dxfId="280" priority="339" stopIfTrue="1" operator="equal">
      <formula>0</formula>
    </cfRule>
  </conditionalFormatting>
  <conditionalFormatting sqref="CG17:CP17">
    <cfRule type="cellIs" dxfId="279" priority="265" stopIfTrue="1" operator="equal">
      <formula>0</formula>
    </cfRule>
  </conditionalFormatting>
  <conditionalFormatting sqref="CG19:CP19">
    <cfRule type="cellIs" dxfId="278" priority="251" stopIfTrue="1" operator="equal">
      <formula>0</formula>
    </cfRule>
  </conditionalFormatting>
  <conditionalFormatting sqref="CG21:CP21">
    <cfRule type="cellIs" dxfId="277" priority="237" stopIfTrue="1" operator="equal">
      <formula>0</formula>
    </cfRule>
  </conditionalFormatting>
  <conditionalFormatting sqref="CG23:CP23">
    <cfRule type="cellIs" dxfId="276" priority="223" stopIfTrue="1" operator="equal">
      <formula>0</formula>
    </cfRule>
  </conditionalFormatting>
  <conditionalFormatting sqref="CG25:CP25">
    <cfRule type="cellIs" dxfId="275" priority="209" stopIfTrue="1" operator="equal">
      <formula>0</formula>
    </cfRule>
  </conditionalFormatting>
  <conditionalFormatting sqref="CG27:CP27">
    <cfRule type="cellIs" dxfId="274" priority="195" stopIfTrue="1" operator="equal">
      <formula>0</formula>
    </cfRule>
  </conditionalFormatting>
  <conditionalFormatting sqref="CG29:CP29">
    <cfRule type="cellIs" dxfId="273" priority="181" stopIfTrue="1" operator="equal">
      <formula>0</formula>
    </cfRule>
  </conditionalFormatting>
  <conditionalFormatting sqref="CG31:CP31">
    <cfRule type="cellIs" dxfId="272" priority="279" stopIfTrue="1" operator="equal">
      <formula>0</formula>
    </cfRule>
  </conditionalFormatting>
  <conditionalFormatting sqref="CG33:CP33">
    <cfRule type="cellIs" dxfId="271" priority="153" stopIfTrue="1" operator="equal">
      <formula>0</formula>
    </cfRule>
  </conditionalFormatting>
  <conditionalFormatting sqref="CG35:CP35">
    <cfRule type="cellIs" dxfId="270" priority="139" stopIfTrue="1" operator="equal">
      <formula>0</formula>
    </cfRule>
  </conditionalFormatting>
  <conditionalFormatting sqref="CG37:CP37">
    <cfRule type="cellIs" dxfId="269" priority="125" stopIfTrue="1" operator="equal">
      <formula>0</formula>
    </cfRule>
  </conditionalFormatting>
  <conditionalFormatting sqref="CG39:CP39">
    <cfRule type="cellIs" dxfId="268" priority="111" stopIfTrue="1" operator="equal">
      <formula>0</formula>
    </cfRule>
  </conditionalFormatting>
  <conditionalFormatting sqref="CG41:CP41">
    <cfRule type="cellIs" dxfId="267" priority="97" stopIfTrue="1" operator="equal">
      <formula>0</formula>
    </cfRule>
  </conditionalFormatting>
  <conditionalFormatting sqref="CG43:CP43">
    <cfRule type="cellIs" dxfId="266" priority="83" stopIfTrue="1" operator="equal">
      <formula>0</formula>
    </cfRule>
  </conditionalFormatting>
  <conditionalFormatting sqref="CG45:CP45">
    <cfRule type="cellIs" dxfId="265" priority="69" stopIfTrue="1" operator="equal">
      <formula>0</formula>
    </cfRule>
  </conditionalFormatting>
  <conditionalFormatting sqref="CL17:CP17">
    <cfRule type="cellIs" dxfId="264" priority="258" stopIfTrue="1" operator="greaterThan">
      <formula>0.0000001</formula>
    </cfRule>
    <cfRule type="cellIs" dxfId="263" priority="257" stopIfTrue="1" operator="equal">
      <formula>0</formula>
    </cfRule>
    <cfRule type="cellIs" dxfId="262" priority="256" stopIfTrue="1" operator="greaterThan">
      <formula>0.0000001</formula>
    </cfRule>
    <cfRule type="cellIs" dxfId="261" priority="255" stopIfTrue="1" operator="equal">
      <formula>0</formula>
    </cfRule>
    <cfRule type="cellIs" dxfId="260" priority="254" stopIfTrue="1" operator="greaterThan">
      <formula>0.0000001</formula>
    </cfRule>
    <cfRule type="cellIs" dxfId="259" priority="253" stopIfTrue="1" operator="equal">
      <formula>0</formula>
    </cfRule>
    <cfRule type="cellIs" dxfId="258" priority="262" stopIfTrue="1" operator="greaterThan">
      <formula>0.0000001</formula>
    </cfRule>
    <cfRule type="cellIs" dxfId="257" priority="261" stopIfTrue="1" operator="equal">
      <formula>0</formula>
    </cfRule>
    <cfRule type="cellIs" dxfId="256" priority="260" stopIfTrue="1" operator="greaterThan">
      <formula>0.0000001</formula>
    </cfRule>
    <cfRule type="cellIs" dxfId="255" priority="264" stopIfTrue="1" operator="greaterThan">
      <formula>0.0000001</formula>
    </cfRule>
    <cfRule type="cellIs" dxfId="254" priority="266" stopIfTrue="1" operator="greaterThan">
      <formula>0.0000001</formula>
    </cfRule>
    <cfRule type="cellIs" dxfId="253" priority="263" stopIfTrue="1" operator="equal">
      <formula>0</formula>
    </cfRule>
    <cfRule type="cellIs" dxfId="252" priority="259" stopIfTrue="1" operator="equal">
      <formula>0</formula>
    </cfRule>
  </conditionalFormatting>
  <conditionalFormatting sqref="CL19:CP19">
    <cfRule type="cellIs" dxfId="251" priority="250" stopIfTrue="1" operator="greaterThan">
      <formula>0.0000001</formula>
    </cfRule>
    <cfRule type="cellIs" dxfId="250" priority="249" stopIfTrue="1" operator="equal">
      <formula>0</formula>
    </cfRule>
    <cfRule type="cellIs" dxfId="249" priority="248" stopIfTrue="1" operator="greaterThan">
      <formula>0.0000001</formula>
    </cfRule>
    <cfRule type="cellIs" dxfId="248" priority="247" stopIfTrue="1" operator="equal">
      <formula>0</formula>
    </cfRule>
    <cfRule type="cellIs" dxfId="247" priority="246" stopIfTrue="1" operator="greaterThan">
      <formula>0.0000001</formula>
    </cfRule>
    <cfRule type="cellIs" dxfId="246" priority="245" stopIfTrue="1" operator="equal">
      <formula>0</formula>
    </cfRule>
    <cfRule type="cellIs" dxfId="245" priority="244" stopIfTrue="1" operator="greaterThan">
      <formula>0.0000001</formula>
    </cfRule>
    <cfRule type="cellIs" dxfId="244" priority="243" stopIfTrue="1" operator="equal">
      <formula>0</formula>
    </cfRule>
    <cfRule type="cellIs" dxfId="243" priority="242" stopIfTrue="1" operator="greaterThan">
      <formula>0.0000001</formula>
    </cfRule>
    <cfRule type="cellIs" dxfId="242" priority="241" stopIfTrue="1" operator="equal">
      <formula>0</formula>
    </cfRule>
    <cfRule type="cellIs" dxfId="241" priority="240" stopIfTrue="1" operator="greaterThan">
      <formula>0.0000001</formula>
    </cfRule>
    <cfRule type="cellIs" dxfId="240" priority="239" stopIfTrue="1" operator="equal">
      <formula>0</formula>
    </cfRule>
    <cfRule type="cellIs" dxfId="239" priority="252" stopIfTrue="1" operator="greaterThan">
      <formula>0.0000001</formula>
    </cfRule>
  </conditionalFormatting>
  <conditionalFormatting sqref="CL21:CP21">
    <cfRule type="cellIs" dxfId="238" priority="234" stopIfTrue="1" operator="greaterThan">
      <formula>0.0000001</formula>
    </cfRule>
    <cfRule type="cellIs" dxfId="237" priority="238" stopIfTrue="1" operator="greaterThan">
      <formula>0.0000001</formula>
    </cfRule>
    <cfRule type="cellIs" dxfId="236" priority="236" stopIfTrue="1" operator="greaterThan">
      <formula>0.0000001</formula>
    </cfRule>
    <cfRule type="cellIs" dxfId="235" priority="235" stopIfTrue="1" operator="equal">
      <formula>0</formula>
    </cfRule>
    <cfRule type="cellIs" dxfId="234" priority="225" stopIfTrue="1" operator="equal">
      <formula>0</formula>
    </cfRule>
    <cfRule type="cellIs" dxfId="233" priority="233" stopIfTrue="1" operator="equal">
      <formula>0</formula>
    </cfRule>
    <cfRule type="cellIs" dxfId="232" priority="232" stopIfTrue="1" operator="greaterThan">
      <formula>0.0000001</formula>
    </cfRule>
    <cfRule type="cellIs" dxfId="231" priority="231" stopIfTrue="1" operator="equal">
      <formula>0</formula>
    </cfRule>
    <cfRule type="cellIs" dxfId="230" priority="230" stopIfTrue="1" operator="greaterThan">
      <formula>0.0000001</formula>
    </cfRule>
    <cfRule type="cellIs" dxfId="229" priority="229" stopIfTrue="1" operator="equal">
      <formula>0</formula>
    </cfRule>
    <cfRule type="cellIs" dxfId="228" priority="228" stopIfTrue="1" operator="greaterThan">
      <formula>0.0000001</formula>
    </cfRule>
    <cfRule type="cellIs" dxfId="227" priority="227" stopIfTrue="1" operator="equal">
      <formula>0</formula>
    </cfRule>
    <cfRule type="cellIs" dxfId="226" priority="226" stopIfTrue="1" operator="greaterThan">
      <formula>0.0000001</formula>
    </cfRule>
  </conditionalFormatting>
  <conditionalFormatting sqref="CL23:CP23">
    <cfRule type="cellIs" dxfId="225" priority="212" stopIfTrue="1" operator="greaterThan">
      <formula>0.0000001</formula>
    </cfRule>
    <cfRule type="cellIs" dxfId="224" priority="220" stopIfTrue="1" operator="greaterThan">
      <formula>0.0000001</formula>
    </cfRule>
    <cfRule type="cellIs" dxfId="223" priority="221" stopIfTrue="1" operator="equal">
      <formula>0</formula>
    </cfRule>
    <cfRule type="cellIs" dxfId="222" priority="224" stopIfTrue="1" operator="greaterThan">
      <formula>0.0000001</formula>
    </cfRule>
    <cfRule type="cellIs" dxfId="221" priority="222" stopIfTrue="1" operator="greaterThan">
      <formula>0.0000001</formula>
    </cfRule>
    <cfRule type="cellIs" dxfId="220" priority="211" stopIfTrue="1" operator="equal">
      <formula>0</formula>
    </cfRule>
    <cfRule type="cellIs" dxfId="219" priority="213" stopIfTrue="1" operator="equal">
      <formula>0</formula>
    </cfRule>
    <cfRule type="cellIs" dxfId="218" priority="214" stopIfTrue="1" operator="greaterThan">
      <formula>0.0000001</formula>
    </cfRule>
    <cfRule type="cellIs" dxfId="217" priority="215" stopIfTrue="1" operator="equal">
      <formula>0</formula>
    </cfRule>
    <cfRule type="cellIs" dxfId="216" priority="216" stopIfTrue="1" operator="greaterThan">
      <formula>0.0000001</formula>
    </cfRule>
    <cfRule type="cellIs" dxfId="215" priority="217" stopIfTrue="1" operator="equal">
      <formula>0</formula>
    </cfRule>
    <cfRule type="cellIs" dxfId="214" priority="218" stopIfTrue="1" operator="greaterThan">
      <formula>0.0000001</formula>
    </cfRule>
    <cfRule type="cellIs" dxfId="213" priority="219" stopIfTrue="1" operator="equal">
      <formula>0</formula>
    </cfRule>
  </conditionalFormatting>
  <conditionalFormatting sqref="CL25:CP25">
    <cfRule type="cellIs" dxfId="212" priority="207" stopIfTrue="1" operator="equal">
      <formula>0</formula>
    </cfRule>
    <cfRule type="cellIs" dxfId="211" priority="206" stopIfTrue="1" operator="greaterThan">
      <formula>0.0000001</formula>
    </cfRule>
    <cfRule type="cellIs" dxfId="210" priority="205" stopIfTrue="1" operator="equal">
      <formula>0</formula>
    </cfRule>
    <cfRule type="cellIs" dxfId="209" priority="203" stopIfTrue="1" operator="equal">
      <formula>0</formula>
    </cfRule>
    <cfRule type="cellIs" dxfId="208" priority="201" stopIfTrue="1" operator="equal">
      <formula>0</formula>
    </cfRule>
    <cfRule type="cellIs" dxfId="207" priority="204" stopIfTrue="1" operator="greaterThan">
      <formula>0.0000001</formula>
    </cfRule>
    <cfRule type="cellIs" dxfId="206" priority="200" stopIfTrue="1" operator="greaterThan">
      <formula>0.0000001</formula>
    </cfRule>
    <cfRule type="cellIs" dxfId="205" priority="199" stopIfTrue="1" operator="equal">
      <formula>0</formula>
    </cfRule>
    <cfRule type="cellIs" dxfId="204" priority="198" stopIfTrue="1" operator="greaterThan">
      <formula>0.0000001</formula>
    </cfRule>
    <cfRule type="cellIs" dxfId="203" priority="197" stopIfTrue="1" operator="equal">
      <formula>0</formula>
    </cfRule>
    <cfRule type="cellIs" dxfId="202" priority="208" stopIfTrue="1" operator="greaterThan">
      <formula>0.0000001</formula>
    </cfRule>
    <cfRule type="cellIs" dxfId="201" priority="210" stopIfTrue="1" operator="greaterThan">
      <formula>0.0000001</formula>
    </cfRule>
    <cfRule type="cellIs" dxfId="200" priority="202" stopIfTrue="1" operator="greaterThan">
      <formula>0.0000001</formula>
    </cfRule>
  </conditionalFormatting>
  <conditionalFormatting sqref="CL27:CP27">
    <cfRule type="cellIs" dxfId="199" priority="190" stopIfTrue="1" operator="greaterThan">
      <formula>0.0000001</formula>
    </cfRule>
    <cfRule type="cellIs" dxfId="198" priority="192" stopIfTrue="1" operator="greaterThan">
      <formula>0.0000001</formula>
    </cfRule>
    <cfRule type="cellIs" dxfId="197" priority="189" stopIfTrue="1" operator="equal">
      <formula>0</formula>
    </cfRule>
    <cfRule type="cellIs" dxfId="196" priority="188" stopIfTrue="1" operator="greaterThan">
      <formula>0.0000001</formula>
    </cfRule>
    <cfRule type="cellIs" dxfId="195" priority="193" stopIfTrue="1" operator="equal">
      <formula>0</formula>
    </cfRule>
    <cfRule type="cellIs" dxfId="194" priority="187" stopIfTrue="1" operator="equal">
      <formula>0</formula>
    </cfRule>
    <cfRule type="cellIs" dxfId="193" priority="186" stopIfTrue="1" operator="greaterThan">
      <formula>0.0000001</formula>
    </cfRule>
    <cfRule type="cellIs" dxfId="192" priority="185" stopIfTrue="1" operator="equal">
      <formula>0</formula>
    </cfRule>
    <cfRule type="cellIs" dxfId="191" priority="184" stopIfTrue="1" operator="greaterThan">
      <formula>0.0000001</formula>
    </cfRule>
    <cfRule type="cellIs" dxfId="190" priority="183" stopIfTrue="1" operator="equal">
      <formula>0</formula>
    </cfRule>
    <cfRule type="cellIs" dxfId="189" priority="191" stopIfTrue="1" operator="equal">
      <formula>0</formula>
    </cfRule>
    <cfRule type="cellIs" dxfId="188" priority="194" stopIfTrue="1" operator="greaterThan">
      <formula>0.0000001</formula>
    </cfRule>
    <cfRule type="cellIs" dxfId="187" priority="196" stopIfTrue="1" operator="greaterThan">
      <formula>0.0000001</formula>
    </cfRule>
  </conditionalFormatting>
  <conditionalFormatting sqref="CL29:CP29">
    <cfRule type="cellIs" dxfId="186" priority="178" stopIfTrue="1" operator="greaterThan">
      <formula>0.0000001</formula>
    </cfRule>
    <cfRule type="cellIs" dxfId="185" priority="182" stopIfTrue="1" operator="greaterThan">
      <formula>0.0000001</formula>
    </cfRule>
    <cfRule type="cellIs" dxfId="184" priority="180" stopIfTrue="1" operator="greaterThan">
      <formula>0.0000001</formula>
    </cfRule>
    <cfRule type="cellIs" dxfId="183" priority="171" stopIfTrue="1" operator="equal">
      <formula>0</formula>
    </cfRule>
    <cfRule type="cellIs" dxfId="182" priority="169" stopIfTrue="1" operator="equal">
      <formula>0</formula>
    </cfRule>
    <cfRule type="cellIs" dxfId="181" priority="170" stopIfTrue="1" operator="greaterThan">
      <formula>0.0000001</formula>
    </cfRule>
    <cfRule type="cellIs" dxfId="180" priority="172" stopIfTrue="1" operator="greaterThan">
      <formula>0.0000001</formula>
    </cfRule>
    <cfRule type="cellIs" dxfId="179" priority="179" stopIfTrue="1" operator="equal">
      <formula>0</formula>
    </cfRule>
    <cfRule type="cellIs" dxfId="178" priority="173" stopIfTrue="1" operator="equal">
      <formula>0</formula>
    </cfRule>
    <cfRule type="cellIs" dxfId="177" priority="174" stopIfTrue="1" operator="greaterThan">
      <formula>0.0000001</formula>
    </cfRule>
    <cfRule type="cellIs" dxfId="176" priority="175" stopIfTrue="1" operator="equal">
      <formula>0</formula>
    </cfRule>
    <cfRule type="cellIs" dxfId="175" priority="176" stopIfTrue="1" operator="greaterThan">
      <formula>0.0000001</formula>
    </cfRule>
    <cfRule type="cellIs" dxfId="174" priority="177" stopIfTrue="1" operator="equal">
      <formula>0</formula>
    </cfRule>
  </conditionalFormatting>
  <conditionalFormatting sqref="CL31:CP31">
    <cfRule type="cellIs" dxfId="173" priority="155" stopIfTrue="1" operator="equal">
      <formula>0</formula>
    </cfRule>
    <cfRule type="cellIs" dxfId="172" priority="168" stopIfTrue="1" operator="greaterThan">
      <formula>0.0000001</formula>
    </cfRule>
    <cfRule type="cellIs" dxfId="171" priority="278" stopIfTrue="1" operator="greaterThan">
      <formula>0.0000001</formula>
    </cfRule>
    <cfRule type="cellIs" dxfId="170" priority="277" stopIfTrue="1" operator="equal">
      <formula>0</formula>
    </cfRule>
    <cfRule type="cellIs" dxfId="169" priority="276" stopIfTrue="1" operator="greaterThan">
      <formula>0.0000001</formula>
    </cfRule>
    <cfRule type="cellIs" dxfId="168" priority="275" stopIfTrue="1" operator="equal">
      <formula>0</formula>
    </cfRule>
    <cfRule type="cellIs" dxfId="167" priority="274" stopIfTrue="1" operator="greaterThan">
      <formula>0.0000001</formula>
    </cfRule>
    <cfRule type="cellIs" dxfId="166" priority="273" stopIfTrue="1" operator="equal">
      <formula>0</formula>
    </cfRule>
    <cfRule type="cellIs" dxfId="165" priority="272" stopIfTrue="1" operator="greaterThan">
      <formula>0.0000001</formula>
    </cfRule>
    <cfRule type="cellIs" dxfId="164" priority="271" stopIfTrue="1" operator="equal">
      <formula>0</formula>
    </cfRule>
    <cfRule type="cellIs" dxfId="163" priority="270" stopIfTrue="1" operator="greaterThan">
      <formula>0.0000001</formula>
    </cfRule>
    <cfRule type="cellIs" dxfId="162" priority="268" stopIfTrue="1" operator="greaterThan">
      <formula>0.0000001</formula>
    </cfRule>
    <cfRule type="cellIs" dxfId="161" priority="267" stopIfTrue="1" operator="equal">
      <formula>0</formula>
    </cfRule>
    <cfRule type="cellIs" dxfId="160" priority="269" stopIfTrue="1" operator="equal">
      <formula>0</formula>
    </cfRule>
    <cfRule type="cellIs" dxfId="159" priority="280" stopIfTrue="1" operator="greaterThan">
      <formula>0.0000001</formula>
    </cfRule>
    <cfRule type="cellIs" dxfId="158" priority="167" stopIfTrue="1" operator="equal">
      <formula>0</formula>
    </cfRule>
    <cfRule type="cellIs" dxfId="157" priority="166" stopIfTrue="1" operator="greaterThan">
      <formula>0.0000001</formula>
    </cfRule>
    <cfRule type="cellIs" dxfId="156" priority="165" stopIfTrue="1" operator="equal">
      <formula>0</formula>
    </cfRule>
    <cfRule type="cellIs" dxfId="155" priority="164" stopIfTrue="1" operator="greaterThan">
      <formula>0.0000001</formula>
    </cfRule>
    <cfRule type="cellIs" dxfId="154" priority="163" stopIfTrue="1" operator="equal">
      <formula>0</formula>
    </cfRule>
    <cfRule type="cellIs" dxfId="153" priority="162" stopIfTrue="1" operator="greaterThan">
      <formula>0.0000001</formula>
    </cfRule>
    <cfRule type="cellIs" dxfId="152" priority="161" stopIfTrue="1" operator="equal">
      <formula>0</formula>
    </cfRule>
    <cfRule type="cellIs" dxfId="151" priority="160" stopIfTrue="1" operator="greaterThan">
      <formula>0.0000001</formula>
    </cfRule>
    <cfRule type="cellIs" dxfId="150" priority="159" stopIfTrue="1" operator="equal">
      <formula>0</formula>
    </cfRule>
    <cfRule type="cellIs" dxfId="149" priority="158" stopIfTrue="1" operator="greaterThan">
      <formula>0.0000001</formula>
    </cfRule>
    <cfRule type="cellIs" dxfId="148" priority="157" stopIfTrue="1" operator="equal">
      <formula>0</formula>
    </cfRule>
    <cfRule type="cellIs" dxfId="147" priority="156" stopIfTrue="1" operator="greaterThan">
      <formula>0.0000001</formula>
    </cfRule>
  </conditionalFormatting>
  <conditionalFormatting sqref="CL33:CP33">
    <cfRule type="cellIs" dxfId="146" priority="49" stopIfTrue="1" operator="equal">
      <formula>0</formula>
    </cfRule>
    <cfRule type="cellIs" dxfId="145" priority="48" stopIfTrue="1" operator="greaterThan">
      <formula>0.0000001</formula>
    </cfRule>
    <cfRule type="cellIs" dxfId="144" priority="47" stopIfTrue="1" operator="equal">
      <formula>0</formula>
    </cfRule>
    <cfRule type="cellIs" dxfId="143" priority="46" stopIfTrue="1" operator="greaterThan">
      <formula>0.0000001</formula>
    </cfRule>
    <cfRule type="cellIs" dxfId="142" priority="45" stopIfTrue="1" operator="equal">
      <formula>0</formula>
    </cfRule>
    <cfRule type="cellIs" dxfId="141" priority="44" stopIfTrue="1" operator="greaterThan">
      <formula>0.0000001</formula>
    </cfRule>
    <cfRule type="cellIs" dxfId="140" priority="43" stopIfTrue="1" operator="equal">
      <formula>0</formula>
    </cfRule>
    <cfRule type="cellIs" dxfId="139" priority="42" stopIfTrue="1" operator="greaterThan">
      <formula>0.0000001</formula>
    </cfRule>
    <cfRule type="cellIs" dxfId="138" priority="146" stopIfTrue="1" operator="greaterThan">
      <formula>0.0000001</formula>
    </cfRule>
    <cfRule type="cellIs" dxfId="137" priority="40" stopIfTrue="1" operator="greaterThan">
      <formula>0.0000001</formula>
    </cfRule>
    <cfRule type="cellIs" dxfId="136" priority="39" stopIfTrue="1" operator="equal">
      <formula>0</formula>
    </cfRule>
    <cfRule type="cellIs" dxfId="135" priority="38" stopIfTrue="1" operator="greaterThan">
      <formula>0.0000001</formula>
    </cfRule>
    <cfRule type="cellIs" dxfId="134" priority="37" stopIfTrue="1" operator="equal">
      <formula>0</formula>
    </cfRule>
    <cfRule type="cellIs" dxfId="133" priority="36" stopIfTrue="1" operator="greaterThan">
      <formula>0.0000001</formula>
    </cfRule>
    <cfRule type="cellIs" dxfId="132" priority="145" stopIfTrue="1" operator="equal">
      <formula>0</formula>
    </cfRule>
    <cfRule type="cellIs" dxfId="131" priority="34" stopIfTrue="1" operator="greaterThan">
      <formula>0.0000001</formula>
    </cfRule>
    <cfRule type="cellIs" dxfId="130" priority="33" stopIfTrue="1" operator="equal">
      <formula>0</formula>
    </cfRule>
    <cfRule type="cellIs" dxfId="129" priority="32" stopIfTrue="1" operator="greaterThan">
      <formula>0.0000001</formula>
    </cfRule>
    <cfRule type="cellIs" dxfId="128" priority="31" stopIfTrue="1" operator="equal">
      <formula>0</formula>
    </cfRule>
    <cfRule type="cellIs" dxfId="127" priority="30" stopIfTrue="1" operator="greaterThan">
      <formula>0.0000001</formula>
    </cfRule>
    <cfRule type="cellIs" dxfId="126" priority="29" stopIfTrue="1" operator="equal">
      <formula>0</formula>
    </cfRule>
    <cfRule type="cellIs" dxfId="125" priority="144" stopIfTrue="1" operator="greaterThan">
      <formula>0.0000001</formula>
    </cfRule>
    <cfRule type="cellIs" dxfId="124" priority="143" stopIfTrue="1" operator="equal">
      <formula>0</formula>
    </cfRule>
    <cfRule type="cellIs" dxfId="123" priority="142" stopIfTrue="1" operator="greaterThan">
      <formula>0.0000001</formula>
    </cfRule>
    <cfRule type="cellIs" dxfId="122" priority="41" stopIfTrue="1" operator="equal">
      <formula>0</formula>
    </cfRule>
    <cfRule type="cellIs" dxfId="121" priority="141" stopIfTrue="1" operator="equal">
      <formula>0</formula>
    </cfRule>
    <cfRule type="cellIs" dxfId="120" priority="154" stopIfTrue="1" operator="greaterThan">
      <formula>0.0000001</formula>
    </cfRule>
    <cfRule type="cellIs" dxfId="119" priority="151" stopIfTrue="1" operator="equal">
      <formula>0</formula>
    </cfRule>
    <cfRule type="cellIs" dxfId="118" priority="150" stopIfTrue="1" operator="greaterThan">
      <formula>0.0000001</formula>
    </cfRule>
    <cfRule type="cellIs" dxfId="117" priority="149" stopIfTrue="1" operator="equal">
      <formula>0</formula>
    </cfRule>
    <cfRule type="cellIs" dxfId="116" priority="152" stopIfTrue="1" operator="greaterThan">
      <formula>0.0000001</formula>
    </cfRule>
    <cfRule type="cellIs" dxfId="115" priority="148" stopIfTrue="1" operator="greaterThan">
      <formula>0.0000001</formula>
    </cfRule>
    <cfRule type="cellIs" dxfId="114" priority="147" stopIfTrue="1" operator="equal">
      <formula>0</formula>
    </cfRule>
    <cfRule type="cellIs" dxfId="113" priority="56" stopIfTrue="1" operator="greaterThan">
      <formula>0.0000001</formula>
    </cfRule>
    <cfRule type="cellIs" dxfId="112" priority="55" stopIfTrue="1" operator="equal">
      <formula>0</formula>
    </cfRule>
    <cfRule type="cellIs" dxfId="111" priority="54" stopIfTrue="1" operator="greaterThan">
      <formula>0.0000001</formula>
    </cfRule>
    <cfRule type="cellIs" dxfId="110" priority="53" stopIfTrue="1" operator="equal">
      <formula>0</formula>
    </cfRule>
    <cfRule type="cellIs" dxfId="109" priority="52" stopIfTrue="1" operator="greaterThan">
      <formula>0.0000001</formula>
    </cfRule>
    <cfRule type="cellIs" dxfId="108" priority="51" stopIfTrue="1" operator="equal">
      <formula>0</formula>
    </cfRule>
    <cfRule type="cellIs" dxfId="107" priority="50" stopIfTrue="1" operator="greaterThan">
      <formula>0.0000001</formula>
    </cfRule>
    <cfRule type="cellIs" dxfId="106" priority="35" stopIfTrue="1" operator="equal">
      <formula>0</formula>
    </cfRule>
  </conditionalFormatting>
  <conditionalFormatting sqref="CL35:CP35">
    <cfRule type="cellIs" dxfId="105" priority="22" stopIfTrue="1" operator="greaterThan">
      <formula>0.0000001</formula>
    </cfRule>
    <cfRule type="cellIs" dxfId="104" priority="21" stopIfTrue="1" operator="equal">
      <formula>0</formula>
    </cfRule>
    <cfRule type="cellIs" dxfId="103" priority="20" stopIfTrue="1" operator="greaterThan">
      <formula>0.0000001</formula>
    </cfRule>
    <cfRule type="cellIs" dxfId="102" priority="18" stopIfTrue="1" operator="greaterThan">
      <formula>0.0000001</formula>
    </cfRule>
    <cfRule type="cellIs" dxfId="101" priority="17" stopIfTrue="1" operator="equal">
      <formula>0</formula>
    </cfRule>
    <cfRule type="cellIs" dxfId="100" priority="16" stopIfTrue="1" operator="greaterThan">
      <formula>0.0000001</formula>
    </cfRule>
    <cfRule type="cellIs" dxfId="99" priority="15" stopIfTrue="1" operator="equal">
      <formula>0</formula>
    </cfRule>
    <cfRule type="cellIs" dxfId="98" priority="14" stopIfTrue="1" operator="greaterThan">
      <formula>0.0000001</formula>
    </cfRule>
    <cfRule type="cellIs" dxfId="97" priority="13" stopIfTrue="1" operator="equal">
      <formula>0</formula>
    </cfRule>
    <cfRule type="cellIs" dxfId="96" priority="12" stopIfTrue="1" operator="greaterThan">
      <formula>0.0000001</formula>
    </cfRule>
    <cfRule type="cellIs" dxfId="95" priority="11" stopIfTrue="1" operator="equal">
      <formula>0</formula>
    </cfRule>
    <cfRule type="cellIs" dxfId="94" priority="10" stopIfTrue="1" operator="greaterThan">
      <formula>0.0000001</formula>
    </cfRule>
    <cfRule type="cellIs" dxfId="93" priority="9" stopIfTrue="1" operator="equal">
      <formula>0</formula>
    </cfRule>
    <cfRule type="cellIs" dxfId="92" priority="8" stopIfTrue="1" operator="greaterThan">
      <formula>0.0000001</formula>
    </cfRule>
    <cfRule type="cellIs" dxfId="91" priority="7" stopIfTrue="1" operator="equal">
      <formula>0</formula>
    </cfRule>
    <cfRule type="cellIs" dxfId="90" priority="6" stopIfTrue="1" operator="greaterThan">
      <formula>0.0000001</formula>
    </cfRule>
    <cfRule type="cellIs" dxfId="89" priority="5" stopIfTrue="1" operator="equal">
      <formula>0</formula>
    </cfRule>
    <cfRule type="cellIs" dxfId="88" priority="4" stopIfTrue="1" operator="greaterThan">
      <formula>0.0000001</formula>
    </cfRule>
    <cfRule type="cellIs" dxfId="87" priority="3" stopIfTrue="1" operator="equal">
      <formula>0</formula>
    </cfRule>
    <cfRule type="cellIs" dxfId="86" priority="2" stopIfTrue="1" operator="greaterThan">
      <formula>0.0000001</formula>
    </cfRule>
    <cfRule type="cellIs" dxfId="85" priority="133" stopIfTrue="1" operator="equal">
      <formula>0</formula>
    </cfRule>
    <cfRule type="cellIs" dxfId="84" priority="132" stopIfTrue="1" operator="greaterThan">
      <formula>0.0000001</formula>
    </cfRule>
    <cfRule type="cellIs" dxfId="83" priority="140" stopIfTrue="1" operator="greaterThan">
      <formula>0.0000001</formula>
    </cfRule>
    <cfRule type="cellIs" dxfId="82" priority="130" stopIfTrue="1" operator="greaterThan">
      <formula>0.0000001</formula>
    </cfRule>
    <cfRule type="cellIs" dxfId="81" priority="129" stopIfTrue="1" operator="equal">
      <formula>0</formula>
    </cfRule>
    <cfRule type="cellIs" dxfId="80" priority="128" stopIfTrue="1" operator="greaterThan">
      <formula>0.0000001</formula>
    </cfRule>
    <cfRule type="cellIs" dxfId="79" priority="127" stopIfTrue="1" operator="equal">
      <formula>0</formula>
    </cfRule>
    <cfRule type="cellIs" dxfId="78" priority="138" stopIfTrue="1" operator="greaterThan">
      <formula>0.0000001</formula>
    </cfRule>
    <cfRule type="cellIs" dxfId="77" priority="137" stopIfTrue="1" operator="equal">
      <formula>0</formula>
    </cfRule>
    <cfRule type="cellIs" dxfId="76" priority="136" stopIfTrue="1" operator="greaterThan">
      <formula>0.0000001</formula>
    </cfRule>
    <cfRule type="cellIs" dxfId="75" priority="135" stopIfTrue="1" operator="equal">
      <formula>0</formula>
    </cfRule>
    <cfRule type="cellIs" dxfId="74" priority="134" stopIfTrue="1" operator="greaterThan">
      <formula>0.0000001</formula>
    </cfRule>
    <cfRule type="cellIs" dxfId="73" priority="131" stopIfTrue="1" operator="equal">
      <formula>0</formula>
    </cfRule>
    <cfRule type="cellIs" dxfId="72" priority="19" stopIfTrue="1" operator="equal">
      <formula>0</formula>
    </cfRule>
    <cfRule type="cellIs" dxfId="71" priority="1" stopIfTrue="1" operator="equal">
      <formula>0</formula>
    </cfRule>
    <cfRule type="cellIs" dxfId="70" priority="28" stopIfTrue="1" operator="greaterThan">
      <formula>0.0000001</formula>
    </cfRule>
    <cfRule type="cellIs" dxfId="69" priority="27" stopIfTrue="1" operator="equal">
      <formula>0</formula>
    </cfRule>
    <cfRule type="cellIs" dxfId="68" priority="26" stopIfTrue="1" operator="greaterThan">
      <formula>0.0000001</formula>
    </cfRule>
    <cfRule type="cellIs" dxfId="67" priority="25" stopIfTrue="1" operator="equal">
      <formula>0</formula>
    </cfRule>
    <cfRule type="cellIs" dxfId="66" priority="24" stopIfTrue="1" operator="greaterThan">
      <formula>0.0000001</formula>
    </cfRule>
    <cfRule type="cellIs" dxfId="65" priority="23" stopIfTrue="1" operator="equal">
      <formula>0</formula>
    </cfRule>
  </conditionalFormatting>
  <conditionalFormatting sqref="CL37:CP37">
    <cfRule type="cellIs" dxfId="64" priority="123" stopIfTrue="1" operator="equal">
      <formula>0</formula>
    </cfRule>
    <cfRule type="cellIs" dxfId="63" priority="116" stopIfTrue="1" operator="greaterThan">
      <formula>0.0000001</formula>
    </cfRule>
    <cfRule type="cellIs" dxfId="62" priority="117" stopIfTrue="1" operator="equal">
      <formula>0</formula>
    </cfRule>
    <cfRule type="cellIs" dxfId="61" priority="118" stopIfTrue="1" operator="greaterThan">
      <formula>0.0000001</formula>
    </cfRule>
    <cfRule type="cellIs" dxfId="60" priority="119" stopIfTrue="1" operator="equal">
      <formula>0</formula>
    </cfRule>
    <cfRule type="cellIs" dxfId="59" priority="120" stopIfTrue="1" operator="greaterThan">
      <formula>0.0000001</formula>
    </cfRule>
    <cfRule type="cellIs" dxfId="58" priority="121" stopIfTrue="1" operator="equal">
      <formula>0</formula>
    </cfRule>
    <cfRule type="cellIs" dxfId="57" priority="122" stopIfTrue="1" operator="greaterThan">
      <formula>0.0000001</formula>
    </cfRule>
    <cfRule type="cellIs" dxfId="56" priority="115" stopIfTrue="1" operator="equal">
      <formula>0</formula>
    </cfRule>
    <cfRule type="cellIs" dxfId="55" priority="126" stopIfTrue="1" operator="greaterThan">
      <formula>0.0000001</formula>
    </cfRule>
    <cfRule type="cellIs" dxfId="54" priority="124" stopIfTrue="1" operator="greaterThan">
      <formula>0.0000001</formula>
    </cfRule>
    <cfRule type="cellIs" dxfId="53" priority="113" stopIfTrue="1" operator="equal">
      <formula>0</formula>
    </cfRule>
    <cfRule type="cellIs" dxfId="52" priority="114" stopIfTrue="1" operator="greaterThan">
      <formula>0.0000001</formula>
    </cfRule>
  </conditionalFormatting>
  <conditionalFormatting sqref="CL39:CP39">
    <cfRule type="cellIs" dxfId="51" priority="107" stopIfTrue="1" operator="equal">
      <formula>0</formula>
    </cfRule>
    <cfRule type="cellIs" dxfId="50" priority="106" stopIfTrue="1" operator="greaterThan">
      <formula>0.0000001</formula>
    </cfRule>
    <cfRule type="cellIs" dxfId="49" priority="105" stopIfTrue="1" operator="equal">
      <formula>0</formula>
    </cfRule>
    <cfRule type="cellIs" dxfId="48" priority="104" stopIfTrue="1" operator="greaterThan">
      <formula>0.0000001</formula>
    </cfRule>
    <cfRule type="cellIs" dxfId="47" priority="103" stopIfTrue="1" operator="equal">
      <formula>0</formula>
    </cfRule>
    <cfRule type="cellIs" dxfId="46" priority="102" stopIfTrue="1" operator="greaterThan">
      <formula>0.0000001</formula>
    </cfRule>
    <cfRule type="cellIs" dxfId="45" priority="101" stopIfTrue="1" operator="equal">
      <formula>0</formula>
    </cfRule>
    <cfRule type="cellIs" dxfId="44" priority="100" stopIfTrue="1" operator="greaterThan">
      <formula>0.0000001</formula>
    </cfRule>
    <cfRule type="cellIs" dxfId="43" priority="108" stopIfTrue="1" operator="greaterThan">
      <formula>0.0000001</formula>
    </cfRule>
    <cfRule type="cellIs" dxfId="42" priority="99" stopIfTrue="1" operator="equal">
      <formula>0</formula>
    </cfRule>
    <cfRule type="cellIs" dxfId="41" priority="112" stopIfTrue="1" operator="greaterThan">
      <formula>0.0000001</formula>
    </cfRule>
    <cfRule type="cellIs" dxfId="40" priority="110" stopIfTrue="1" operator="greaterThan">
      <formula>0.0000001</formula>
    </cfRule>
    <cfRule type="cellIs" dxfId="39" priority="109" stopIfTrue="1" operator="equal">
      <formula>0</formula>
    </cfRule>
  </conditionalFormatting>
  <conditionalFormatting sqref="CL41:CP41">
    <cfRule type="cellIs" dxfId="38" priority="98" stopIfTrue="1" operator="greaterThan">
      <formula>0.0000001</formula>
    </cfRule>
    <cfRule type="cellIs" dxfId="37" priority="96" stopIfTrue="1" operator="greaterThan">
      <formula>0.0000001</formula>
    </cfRule>
    <cfRule type="cellIs" dxfId="36" priority="95" stopIfTrue="1" operator="equal">
      <formula>0</formula>
    </cfRule>
    <cfRule type="cellIs" dxfId="35" priority="94" stopIfTrue="1" operator="greaterThan">
      <formula>0.0000001</formula>
    </cfRule>
    <cfRule type="cellIs" dxfId="34" priority="93" stopIfTrue="1" operator="equal">
      <formula>0</formula>
    </cfRule>
    <cfRule type="cellIs" dxfId="33" priority="92" stopIfTrue="1" operator="greaterThan">
      <formula>0.0000001</formula>
    </cfRule>
    <cfRule type="cellIs" dxfId="32" priority="91" stopIfTrue="1" operator="equal">
      <formula>0</formula>
    </cfRule>
    <cfRule type="cellIs" dxfId="31" priority="90" stopIfTrue="1" operator="greaterThan">
      <formula>0.0000001</formula>
    </cfRule>
    <cfRule type="cellIs" dxfId="30" priority="89" stopIfTrue="1" operator="equal">
      <formula>0</formula>
    </cfRule>
    <cfRule type="cellIs" dxfId="29" priority="88" stopIfTrue="1" operator="greaterThan">
      <formula>0.0000001</formula>
    </cfRule>
    <cfRule type="cellIs" dxfId="28" priority="87" stopIfTrue="1" operator="equal">
      <formula>0</formula>
    </cfRule>
    <cfRule type="cellIs" dxfId="27" priority="85" stopIfTrue="1" operator="equal">
      <formula>0</formula>
    </cfRule>
    <cfRule type="cellIs" dxfId="26" priority="86" stopIfTrue="1" operator="greaterThan">
      <formula>0.0000001</formula>
    </cfRule>
  </conditionalFormatting>
  <conditionalFormatting sqref="CL43:CP43">
    <cfRule type="cellIs" dxfId="25" priority="71" stopIfTrue="1" operator="equal">
      <formula>0</formula>
    </cfRule>
    <cfRule type="cellIs" dxfId="24" priority="77" stopIfTrue="1" operator="equal">
      <formula>0</formula>
    </cfRule>
    <cfRule type="cellIs" dxfId="23" priority="78" stopIfTrue="1" operator="greaterThan">
      <formula>0.0000001</formula>
    </cfRule>
    <cfRule type="cellIs" dxfId="22" priority="79" stopIfTrue="1" operator="equal">
      <formula>0</formula>
    </cfRule>
    <cfRule type="cellIs" dxfId="21" priority="80" stopIfTrue="1" operator="greaterThan">
      <formula>0.0000001</formula>
    </cfRule>
    <cfRule type="cellIs" dxfId="20" priority="81" stopIfTrue="1" operator="equal">
      <formula>0</formula>
    </cfRule>
    <cfRule type="cellIs" dxfId="19" priority="82" stopIfTrue="1" operator="greaterThan">
      <formula>0.0000001</formula>
    </cfRule>
    <cfRule type="cellIs" dxfId="18" priority="76" stopIfTrue="1" operator="greaterThan">
      <formula>0.0000001</formula>
    </cfRule>
    <cfRule type="cellIs" dxfId="17" priority="84" stopIfTrue="1" operator="greaterThan">
      <formula>0.0000001</formula>
    </cfRule>
    <cfRule type="cellIs" dxfId="16" priority="75" stopIfTrue="1" operator="equal">
      <formula>0</formula>
    </cfRule>
    <cfRule type="cellIs" dxfId="15" priority="74" stopIfTrue="1" operator="greaterThan">
      <formula>0.0000001</formula>
    </cfRule>
    <cfRule type="cellIs" dxfId="14" priority="73" stopIfTrue="1" operator="equal">
      <formula>0</formula>
    </cfRule>
    <cfRule type="cellIs" dxfId="13" priority="72" stopIfTrue="1" operator="greaterThan">
      <formula>0.0000001</formula>
    </cfRule>
  </conditionalFormatting>
  <conditionalFormatting sqref="CL45:CP45">
    <cfRule type="cellIs" dxfId="12" priority="67" stopIfTrue="1" operator="equal">
      <formula>0</formula>
    </cfRule>
    <cfRule type="cellIs" dxfId="11" priority="66" stopIfTrue="1" operator="greaterThan">
      <formula>0.0000001</formula>
    </cfRule>
    <cfRule type="cellIs" dxfId="10" priority="65" stopIfTrue="1" operator="equal">
      <formula>0</formula>
    </cfRule>
    <cfRule type="cellIs" dxfId="9" priority="58" stopIfTrue="1" operator="greaterThan">
      <formula>0.0000001</formula>
    </cfRule>
    <cfRule type="cellIs" dxfId="8" priority="64" stopIfTrue="1" operator="greaterThan">
      <formula>0.0000001</formula>
    </cfRule>
    <cfRule type="cellIs" dxfId="7" priority="63" stopIfTrue="1" operator="equal">
      <formula>0</formula>
    </cfRule>
    <cfRule type="cellIs" dxfId="6" priority="62" stopIfTrue="1" operator="greaterThan">
      <formula>0.0000001</formula>
    </cfRule>
    <cfRule type="cellIs" dxfId="5" priority="61" stopIfTrue="1" operator="equal">
      <formula>0</formula>
    </cfRule>
    <cfRule type="cellIs" dxfId="4" priority="70" stopIfTrue="1" operator="greaterThan">
      <formula>0.0000001</formula>
    </cfRule>
    <cfRule type="cellIs" dxfId="3" priority="59" stopIfTrue="1" operator="equal">
      <formula>0</formula>
    </cfRule>
    <cfRule type="cellIs" dxfId="2" priority="68" stopIfTrue="1" operator="greaterThan">
      <formula>0.0000001</formula>
    </cfRule>
    <cfRule type="cellIs" dxfId="1" priority="57" stopIfTrue="1" operator="equal">
      <formula>0</formula>
    </cfRule>
    <cfRule type="cellIs" dxfId="0" priority="60" stopIfTrue="1" operator="greaterThan">
      <formula>0.0000001</formula>
    </cfRule>
  </conditionalFormatting>
  <printOptions horizontalCentered="1"/>
  <pageMargins left="0.70866141732283472" right="0.70866141732283472" top="0.35433070866141736" bottom="0.35433070866141736" header="0.31496062992125984" footer="0.31496062992125984"/>
  <pageSetup paperSize="9" scale="55" firstPageNumber="0" fitToWidth="7" orientation="landscape" verticalDpi="300" r:id="rId1"/>
  <headerFooter alignWithMargins="0"/>
  <colBreaks count="8" manualBreakCount="8">
    <brk id="14" max="63" man="1"/>
    <brk id="24" max="63" man="1"/>
    <brk id="34" max="50" man="1"/>
    <brk id="44" max="50" man="1"/>
    <brk id="54" max="50" man="1"/>
    <brk id="64" max="50" man="1"/>
    <brk id="74" max="50" man="1"/>
    <brk id="84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68</vt:i4>
      </vt:variant>
    </vt:vector>
  </HeadingPairs>
  <TitlesOfParts>
    <vt:vector size="73" baseType="lpstr">
      <vt:lpstr>Orçamento</vt:lpstr>
      <vt:lpstr>Curva ABC Final</vt:lpstr>
      <vt:lpstr>Curva ABCInicial</vt:lpstr>
      <vt:lpstr>Resumo</vt:lpstr>
      <vt:lpstr>Cronograma Semanal</vt:lpstr>
      <vt:lpstr>'Curva ABC Final'!__xlnm_Print_Area_1</vt:lpstr>
      <vt:lpstr>Resumo!__xlnm_Print_Area_1</vt:lpstr>
      <vt:lpstr>__xlnm_Print_Area_1</vt:lpstr>
      <vt:lpstr>__xlnm_Print_Area_4</vt:lpstr>
      <vt:lpstr>'Curva ABC Final'!__xlnm_Print_Titles_1</vt:lpstr>
      <vt:lpstr>Resumo!__xlnm_Print_Titles_1</vt:lpstr>
      <vt:lpstr>__xlnm_Print_Titles_1</vt:lpstr>
      <vt:lpstr>'Cronograma Semanal'!Area_de_impressao</vt:lpstr>
      <vt:lpstr>'Curva ABC Final'!Area_de_impressao</vt:lpstr>
      <vt:lpstr>Orçamento!Area_de_impressao</vt:lpstr>
      <vt:lpstr>Resumo!Area_de_impressao</vt:lpstr>
      <vt:lpstr>'Curva ABC Final'!Excel_BuiltIn__FilterDatabase</vt:lpstr>
      <vt:lpstr>'Curva ABC Final'!Excel_BuiltIn_Print_Area</vt:lpstr>
      <vt:lpstr>Orçamento!Excel_BuiltIn_Print_Area</vt:lpstr>
      <vt:lpstr>Resumo!Excel_BuiltIn_Print_Area</vt:lpstr>
      <vt:lpstr>'Cronograma Semanal'!Titulos_de_impressao</vt:lpstr>
      <vt:lpstr>'Curva ABC Final'!Titulos_de_impressao</vt:lpstr>
      <vt:lpstr>Orçamento!Titulos_de_impressao</vt:lpstr>
      <vt:lpstr>Resumo!Titulos_de_impressao</vt:lpstr>
      <vt:lpstr>'Curva ABC Final'!Z_29968698_A86A_456F_9240_BB3FE00129DB__wvu_FilterData</vt:lpstr>
      <vt:lpstr>Orçamento!Z_29968698_A86A_456F_9240_BB3FE00129DB__wvu_FilterData</vt:lpstr>
      <vt:lpstr>Resumo!Z_29968698_A86A_456F_9240_BB3FE00129DB__wvu_FilterData</vt:lpstr>
      <vt:lpstr>'Curva ABC Final'!Z_30999B9E_2E65_4663_976F_9A54CE05102E__wvu_FilterData</vt:lpstr>
      <vt:lpstr>Orçamento!Z_30999B9E_2E65_4663_976F_9A54CE05102E__wvu_FilterData</vt:lpstr>
      <vt:lpstr>Resumo!Z_30999B9E_2E65_4663_976F_9A54CE05102E__wvu_FilterData</vt:lpstr>
      <vt:lpstr>'Cronograma Semanal'!Z_30999B9E_2E65_4663_976F_9A54CE05102E__wvu_PrintArea</vt:lpstr>
      <vt:lpstr>'Curva ABC Final'!Z_30999B9E_2E65_4663_976F_9A54CE05102E__wvu_PrintArea</vt:lpstr>
      <vt:lpstr>Orçamento!Z_30999B9E_2E65_4663_976F_9A54CE05102E__wvu_PrintArea</vt:lpstr>
      <vt:lpstr>Resumo!Z_30999B9E_2E65_4663_976F_9A54CE05102E__wvu_PrintArea</vt:lpstr>
      <vt:lpstr>'Curva ABC Final'!Z_30999B9E_2E65_4663_976F_9A54CE05102E__wvu_PrintTitles</vt:lpstr>
      <vt:lpstr>Orçamento!Z_30999B9E_2E65_4663_976F_9A54CE05102E__wvu_PrintTitles</vt:lpstr>
      <vt:lpstr>Resumo!Z_30999B9E_2E65_4663_976F_9A54CE05102E__wvu_PrintTitles</vt:lpstr>
      <vt:lpstr>'Curva ABC Final'!Z_37FA8F07_9D7A_418D_BC30_0AE0C3739A19__wvu_FilterData</vt:lpstr>
      <vt:lpstr>Orçamento!Z_37FA8F07_9D7A_418D_BC30_0AE0C3739A19__wvu_FilterData</vt:lpstr>
      <vt:lpstr>Resumo!Z_37FA8F07_9D7A_418D_BC30_0AE0C3739A19__wvu_FilterData</vt:lpstr>
      <vt:lpstr>'Cronograma Semanal'!Z_37FA8F07_9D7A_418D_BC30_0AE0C3739A19__wvu_PrintArea</vt:lpstr>
      <vt:lpstr>'Curva ABC Final'!Z_50160325_FDD6_4995_897D_2F4F0C6430EC__wvu_FilterData</vt:lpstr>
      <vt:lpstr>Orçamento!Z_50160325_FDD6_4995_897D_2F4F0C6430EC__wvu_FilterData</vt:lpstr>
      <vt:lpstr>Resumo!Z_50160325_FDD6_4995_897D_2F4F0C6430EC__wvu_FilterData</vt:lpstr>
      <vt:lpstr>'Cronograma Semanal'!Z_50160325_FDD6_4995_897D_2F4F0C6430EC__wvu_PrintArea</vt:lpstr>
      <vt:lpstr>'Curva ABC Final'!Z_50160325_FDD6_4995_897D_2F4F0C6430EC__wvu_PrintArea</vt:lpstr>
      <vt:lpstr>Orçamento!Z_50160325_FDD6_4995_897D_2F4F0C6430EC__wvu_PrintArea</vt:lpstr>
      <vt:lpstr>Resumo!Z_50160325_FDD6_4995_897D_2F4F0C6430EC__wvu_PrintArea</vt:lpstr>
      <vt:lpstr>'Curva ABC Final'!Z_50160325_FDD6_4995_897D_2F4F0C6430EC__wvu_PrintTitles</vt:lpstr>
      <vt:lpstr>Orçamento!Z_50160325_FDD6_4995_897D_2F4F0C6430EC__wvu_PrintTitles</vt:lpstr>
      <vt:lpstr>Resumo!Z_50160325_FDD6_4995_897D_2F4F0C6430EC__wvu_PrintTitles</vt:lpstr>
      <vt:lpstr>'Curva ABC Final'!Z_51679F6D_52C9_495E_8CE0_A4AA589D4632__wvu_FilterData</vt:lpstr>
      <vt:lpstr>Orçamento!Z_51679F6D_52C9_495E_8CE0_A4AA589D4632__wvu_FilterData</vt:lpstr>
      <vt:lpstr>Resumo!Z_51679F6D_52C9_495E_8CE0_A4AA589D4632__wvu_FilterData</vt:lpstr>
      <vt:lpstr>'Curva ABC Final'!Z_65A89EDC_E2EF_4E49_9370_82AFDB881213__wvu_FilterData</vt:lpstr>
      <vt:lpstr>Orçamento!Z_65A89EDC_E2EF_4E49_9370_82AFDB881213__wvu_FilterData</vt:lpstr>
      <vt:lpstr>Resumo!Z_65A89EDC_E2EF_4E49_9370_82AFDB881213__wvu_FilterData</vt:lpstr>
      <vt:lpstr>'Curva ABC Final'!Z_8EC65F00_94CE_4AAC_901F_0F1A78C19FA2__wvu_FilterData</vt:lpstr>
      <vt:lpstr>Orçamento!Z_8EC65F00_94CE_4AAC_901F_0F1A78C19FA2__wvu_FilterData</vt:lpstr>
      <vt:lpstr>Resumo!Z_8EC65F00_94CE_4AAC_901F_0F1A78C19FA2__wvu_FilterData</vt:lpstr>
      <vt:lpstr>'Curva ABC Final'!Z_CC09A366_C6A3_4857_97A0_64EABF22978D__wvu_FilterData</vt:lpstr>
      <vt:lpstr>Orçamento!Z_CC09A366_C6A3_4857_97A0_64EABF22978D__wvu_FilterData</vt:lpstr>
      <vt:lpstr>Resumo!Z_CC09A366_C6A3_4857_97A0_64EABF22978D__wvu_FilterData</vt:lpstr>
      <vt:lpstr>'Curva ABC Final'!Z_CE6D2F78_279A_48FF_B90B_4CA40BF0D3DA__wvu_FilterData</vt:lpstr>
      <vt:lpstr>Orçamento!Z_CE6D2F78_279A_48FF_B90B_4CA40BF0D3DA__wvu_FilterData</vt:lpstr>
      <vt:lpstr>Resumo!Z_CE6D2F78_279A_48FF_B90B_4CA40BF0D3DA__wvu_FilterData</vt:lpstr>
      <vt:lpstr>'Cronograma Semanal'!Z_CE6D2F78_279A_48FF_B90B_4CA40BF0D3DA__wvu_PrintArea</vt:lpstr>
      <vt:lpstr>'Curva ABC Final'!Z_CE6D2F78_279A_48FF_B90B_4CA40BF0D3DA__wvu_PrintArea</vt:lpstr>
      <vt:lpstr>Orçamento!Z_CE6D2F78_279A_48FF_B90B_4CA40BF0D3DA__wvu_PrintArea</vt:lpstr>
      <vt:lpstr>Resumo!Z_CE6D2F78_279A_48FF_B90B_4CA40BF0D3DA__wvu_PrintArea</vt:lpstr>
      <vt:lpstr>'Curva ABC Final'!Z_CE6D2F78_279A_48FF_B90B_4CA40BF0D3DA__wvu_PrintTitles</vt:lpstr>
      <vt:lpstr>Orçamento!Z_CE6D2F78_279A_48FF_B90B_4CA40BF0D3DA__wvu_PrintTitles</vt:lpstr>
      <vt:lpstr>Resumo!Z_CE6D2F78_279A_48FF_B90B_4CA40BF0D3DA__wvu_PrintTitles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livre</cp:lastModifiedBy>
  <cp:lastPrinted>2026-08-18T12:07:11Z</cp:lastPrinted>
  <dcterms:created xsi:type="dcterms:W3CDTF">2017-01-12T18:28:45Z</dcterms:created>
  <dcterms:modified xsi:type="dcterms:W3CDTF">2026-09-01T18:31:17Z</dcterms:modified>
</cp:coreProperties>
</file>